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факт 2014" sheetId="1" r:id="rId1"/>
    <sheet name="план 2015" sheetId="2" r:id="rId2"/>
    <sheet name="Лист3" sheetId="3" r:id="rId3"/>
  </sheets>
  <externalReferences>
    <externalReference r:id="rId4"/>
  </externalReferences>
  <definedNames>
    <definedName name="org">[1]Титульный!$G$16</definedName>
  </definedNames>
  <calcPr calcId="124519"/>
</workbook>
</file>

<file path=xl/calcChain.xml><?xml version="1.0" encoding="utf-8"?>
<calcChain xmlns="http://schemas.openxmlformats.org/spreadsheetml/2006/main">
  <c r="D80" i="2"/>
  <c r="D79"/>
  <c r="D78"/>
  <c r="D77"/>
  <c r="D76"/>
  <c r="D75"/>
  <c r="D74"/>
  <c r="D73"/>
  <c r="D72"/>
  <c r="D71"/>
  <c r="D70"/>
  <c r="D69"/>
  <c r="E68"/>
  <c r="D68" s="1"/>
  <c r="D66"/>
  <c r="D65"/>
  <c r="D64"/>
  <c r="D63"/>
  <c r="D62"/>
  <c r="D61"/>
  <c r="D60"/>
  <c r="D59"/>
  <c r="D58"/>
  <c r="H57"/>
  <c r="D55"/>
  <c r="D54"/>
  <c r="D53"/>
  <c r="H51"/>
  <c r="F51"/>
  <c r="E51"/>
  <c r="D51" s="1"/>
  <c r="D50"/>
  <c r="D49"/>
  <c r="D48"/>
  <c r="D47"/>
  <c r="D46"/>
  <c r="D45"/>
  <c r="D44"/>
  <c r="D43"/>
  <c r="D42"/>
  <c r="D41"/>
  <c r="G40"/>
  <c r="G51" s="1"/>
  <c r="E40"/>
  <c r="D40"/>
  <c r="D39"/>
  <c r="D38"/>
  <c r="D37"/>
  <c r="D36"/>
  <c r="E35"/>
  <c r="D35"/>
  <c r="D34"/>
  <c r="D33"/>
  <c r="D32"/>
  <c r="D31"/>
  <c r="H29"/>
  <c r="D28"/>
  <c r="D27"/>
  <c r="D26"/>
  <c r="D25"/>
  <c r="D24"/>
  <c r="D23"/>
  <c r="D22"/>
  <c r="D21"/>
  <c r="D20"/>
  <c r="D19"/>
  <c r="G18"/>
  <c r="G57" s="1"/>
  <c r="F18"/>
  <c r="F57" s="1"/>
  <c r="E18"/>
  <c r="D18" s="1"/>
  <c r="D17"/>
  <c r="D16"/>
  <c r="D15"/>
  <c r="D14"/>
  <c r="E13"/>
  <c r="D13" s="1"/>
  <c r="D12"/>
  <c r="D11"/>
  <c r="D10"/>
  <c r="D9"/>
  <c r="B3"/>
  <c r="D80" i="1"/>
  <c r="D79"/>
  <c r="D78"/>
  <c r="D77"/>
  <c r="D76"/>
  <c r="D75"/>
  <c r="D74"/>
  <c r="D73"/>
  <c r="E72"/>
  <c r="D72"/>
  <c r="E71"/>
  <c r="D71"/>
  <c r="D70"/>
  <c r="D69"/>
  <c r="E68"/>
  <c r="D68"/>
  <c r="D66"/>
  <c r="D65"/>
  <c r="D64"/>
  <c r="D63"/>
  <c r="D62"/>
  <c r="D61"/>
  <c r="D60"/>
  <c r="D59"/>
  <c r="D58"/>
  <c r="H57"/>
  <c r="E55"/>
  <c r="D55"/>
  <c r="D54"/>
  <c r="E53"/>
  <c r="D53"/>
  <c r="H51"/>
  <c r="F51"/>
  <c r="D50"/>
  <c r="E49"/>
  <c r="D49" s="1"/>
  <c r="E48"/>
  <c r="D48" s="1"/>
  <c r="D47"/>
  <c r="D46"/>
  <c r="D45"/>
  <c r="D44"/>
  <c r="D43"/>
  <c r="G42"/>
  <c r="D42"/>
  <c r="G41"/>
  <c r="E41"/>
  <c r="D41" s="1"/>
  <c r="G40"/>
  <c r="G51" s="1"/>
  <c r="E40"/>
  <c r="D40"/>
  <c r="D39"/>
  <c r="D38"/>
  <c r="D37"/>
  <c r="D36"/>
  <c r="E35"/>
  <c r="E51" s="1"/>
  <c r="D51" s="1"/>
  <c r="D35"/>
  <c r="D34"/>
  <c r="D33"/>
  <c r="D32"/>
  <c r="D31"/>
  <c r="H29"/>
  <c r="D28"/>
  <c r="E27"/>
  <c r="D27" s="1"/>
  <c r="E26"/>
  <c r="D26" s="1"/>
  <c r="D25"/>
  <c r="D24"/>
  <c r="D23"/>
  <c r="D22"/>
  <c r="D21"/>
  <c r="G20"/>
  <c r="D20"/>
  <c r="G19"/>
  <c r="E19"/>
  <c r="D19" s="1"/>
  <c r="G18"/>
  <c r="G29" s="1"/>
  <c r="F18"/>
  <c r="F57" s="1"/>
  <c r="E18"/>
  <c r="D18" s="1"/>
  <c r="D17"/>
  <c r="D16"/>
  <c r="D15"/>
  <c r="D14"/>
  <c r="E13"/>
  <c r="E29" s="1"/>
  <c r="D13"/>
  <c r="D12"/>
  <c r="D11"/>
  <c r="D10"/>
  <c r="D9"/>
  <c r="B3"/>
  <c r="E29" i="2" l="1"/>
  <c r="D29" s="1"/>
  <c r="G29"/>
  <c r="E57"/>
  <c r="D57" s="1"/>
  <c r="F29"/>
  <c r="D29" i="1"/>
  <c r="F29"/>
  <c r="E57"/>
  <c r="D57" s="1"/>
  <c r="G57"/>
</calcChain>
</file>

<file path=xl/sharedStrings.xml><?xml version="1.0" encoding="utf-8"?>
<sst xmlns="http://schemas.openxmlformats.org/spreadsheetml/2006/main" count="168" uniqueCount="45">
  <si>
    <t>Коды по ОКЕИ: 1000 киловатт-часов – 246, мегаватт – 215, тысяча рублей – 384</t>
  </si>
  <si>
    <t>Наименование показателя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</si>
  <si>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</si>
  <si>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</si>
  <si>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</si>
  <si>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</si>
  <si>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</si>
  <si>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</si>
  <si>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</si>
  <si>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Электроэнергия (тыс. кВт ч)</t>
  </si>
  <si>
    <t xml:space="preserve">Поступление в сеть из других организаций, в том числе: </t>
  </si>
  <si>
    <t>из сетей ФСК</t>
  </si>
  <si>
    <t>от генерирующих компаний и блок-станций</t>
  </si>
  <si>
    <t>от смежных сетевых организаций</t>
  </si>
  <si>
    <t>Поступление в сеть из других уровней напряжения (трансформация)</t>
  </si>
  <si>
    <t xml:space="preserve">НН </t>
  </si>
  <si>
    <t xml:space="preserve">Отпуск из сети, в том числе: </t>
  </si>
  <si>
    <t>конечные потребители - юридические лица (кроме совмещающих с передачей)</t>
  </si>
  <si>
    <t>население и приравненные к ним группы</t>
  </si>
  <si>
    <t>другие сети, в том числе потребители имеющие статус ТСО</t>
  </si>
  <si>
    <t>поставщики</t>
  </si>
  <si>
    <t>Отпуск в сеть других уровней напряжения</t>
  </si>
  <si>
    <t>Хозяйственные нужды организации</t>
  </si>
  <si>
    <t>Генерация на установках организации (совмещение деятельности)</t>
  </si>
  <si>
    <t>Собственное потребление (совмещение деятельности)</t>
  </si>
  <si>
    <t>Потери, в том числе:</t>
  </si>
  <si>
    <t xml:space="preserve">относимые на собственное потребление </t>
  </si>
  <si>
    <t>Небаланс</t>
  </si>
  <si>
    <t>Мощность (МВт)</t>
  </si>
  <si>
    <t>другие сети</t>
  </si>
  <si>
    <t>Заявленная мощность</t>
  </si>
  <si>
    <t>Максимальная мощность</t>
  </si>
  <si>
    <t>Резервируемая мощность</t>
  </si>
  <si>
    <t>Фактический полезный отпуск конечным потребителям (тыс кВт ч)</t>
  </si>
  <si>
    <t>Полезный отпуск конечным потребителям, в том числе:</t>
  </si>
  <si>
    <t>по одноставочному тарифу</t>
  </si>
  <si>
    <t>по двухставочному тарифу, в том числе:</t>
  </si>
  <si>
    <t>мощность</t>
  </si>
  <si>
    <t>компенсация потерь</t>
  </si>
  <si>
    <t>Полезный отпуск потребителям ГП, ЭСО, ЭСК, в том числе:</t>
  </si>
  <si>
    <t>Стоимость услуг (тыс руб)</t>
  </si>
  <si>
    <t>Стоимость услуг ФСК, в том числе:</t>
  </si>
  <si>
    <t>Сведения об отпуске (передаче) электроэнергии в 2014 году отдельным категориям потребителей</t>
  </si>
  <si>
    <t>с НДС 18%</t>
  </si>
  <si>
    <t>План отпуска (передачи) электроэнергии на 2015 год отдельным категориям потребителей</t>
  </si>
</sst>
</file>

<file path=xl/styles.xml><?xml version="1.0" encoding="utf-8"?>
<styleSheet xmlns="http://schemas.openxmlformats.org/spreadsheetml/2006/main">
  <numFmts count="1">
    <numFmt numFmtId="164" formatCode="#,##0.000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 tint="0.14999847407452621"/>
      <name val="Tahoma"/>
      <family val="2"/>
      <charset val="204"/>
    </font>
    <font>
      <b/>
      <sz val="9"/>
      <color theme="1" tint="0.14999847407452621"/>
      <name val="Tahoma"/>
      <family val="2"/>
      <charset val="204"/>
    </font>
    <font>
      <sz val="11"/>
      <color indexed="8"/>
      <name val="Calibri"/>
      <family val="2"/>
      <charset val="204"/>
    </font>
    <font>
      <sz val="9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7EAD3"/>
        <bgColor indexed="64"/>
      </patternFill>
    </fill>
    <fill>
      <patternFill patternType="solid">
        <fgColor rgb="FFFFFFC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55"/>
      </top>
      <bottom/>
      <diagonal/>
    </border>
    <border>
      <left/>
      <right style="medium">
        <color indexed="64"/>
      </right>
      <top style="thin">
        <color indexed="55"/>
      </top>
      <bottom/>
      <diagonal/>
    </border>
    <border>
      <left style="thin">
        <color indexed="55"/>
      </left>
      <right style="medium">
        <color indexed="64"/>
      </right>
      <top style="thin">
        <color indexed="55"/>
      </top>
      <bottom/>
      <diagonal/>
    </border>
    <border>
      <left style="medium">
        <color indexed="64"/>
      </left>
      <right/>
      <top style="thin">
        <color indexed="55"/>
      </top>
      <bottom style="medium">
        <color indexed="64"/>
      </bottom>
      <diagonal/>
    </border>
    <border>
      <left style="thin">
        <color indexed="55"/>
      </left>
      <right/>
      <top style="thin">
        <color indexed="55"/>
      </top>
      <bottom style="medium">
        <color indexed="64"/>
      </bottom>
      <diagonal/>
    </border>
    <border>
      <left style="thin">
        <color indexed="55"/>
      </left>
      <right style="medium">
        <color indexed="64"/>
      </right>
      <top style="thin">
        <color indexed="55"/>
      </top>
      <bottom style="medium">
        <color indexed="64"/>
      </bottom>
      <diagonal/>
    </border>
    <border>
      <left style="medium">
        <color indexed="64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medium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medium">
        <color indexed="64"/>
      </left>
      <right style="thin">
        <color indexed="55"/>
      </right>
      <top style="thin">
        <color indexed="55"/>
      </top>
      <bottom/>
      <diagonal/>
    </border>
    <border>
      <left style="medium">
        <color indexed="64"/>
      </left>
      <right style="thin">
        <color indexed="55"/>
      </right>
      <top/>
      <bottom style="thin">
        <color indexed="55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49" fontId="5" fillId="0" borderId="0" applyBorder="0">
      <alignment vertical="top"/>
    </xf>
    <xf numFmtId="0" fontId="1" fillId="0" borderId="0"/>
    <xf numFmtId="0" fontId="1" fillId="0" borderId="0"/>
  </cellStyleXfs>
  <cellXfs count="51">
    <xf numFmtId="0" fontId="0" fillId="0" borderId="0" xfId="0"/>
    <xf numFmtId="0" fontId="2" fillId="0" borderId="0" xfId="1" applyFont="1" applyAlignment="1" applyProtection="1">
      <alignment vertical="center"/>
    </xf>
    <xf numFmtId="0" fontId="2" fillId="0" borderId="0" xfId="1" applyFont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center" vertical="center"/>
    </xf>
    <xf numFmtId="0" fontId="2" fillId="0" borderId="1" xfId="1" applyFont="1" applyBorder="1" applyAlignment="1" applyProtection="1">
      <alignment vertical="center"/>
    </xf>
    <xf numFmtId="0" fontId="2" fillId="0" borderId="2" xfId="4" applyFont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center" vertical="center" wrapText="1"/>
    </xf>
    <xf numFmtId="49" fontId="2" fillId="0" borderId="0" xfId="3" applyFont="1" applyBorder="1" applyAlignment="1" applyProtection="1">
      <alignment vertical="center"/>
    </xf>
    <xf numFmtId="49" fontId="2" fillId="0" borderId="2" xfId="3" applyFont="1" applyBorder="1" applyAlignment="1">
      <alignment horizontal="center" vertical="center" wrapText="1"/>
    </xf>
    <xf numFmtId="164" fontId="2" fillId="2" borderId="2" xfId="3" applyNumberFormat="1" applyFont="1" applyFill="1" applyBorder="1" applyAlignment="1" applyProtection="1">
      <alignment horizontal="right" vertical="center"/>
    </xf>
    <xf numFmtId="164" fontId="2" fillId="3" borderId="2" xfId="3" applyNumberFormat="1" applyFont="1" applyFill="1" applyBorder="1" applyAlignment="1" applyProtection="1">
      <alignment horizontal="right" vertical="center"/>
      <protection locked="0"/>
    </xf>
    <xf numFmtId="164" fontId="2" fillId="3" borderId="2" xfId="1" applyNumberFormat="1" applyFont="1" applyFill="1" applyBorder="1" applyAlignment="1" applyProtection="1">
      <alignment horizontal="right" vertical="center"/>
      <protection locked="0"/>
    </xf>
    <xf numFmtId="164" fontId="2" fillId="3" borderId="2" xfId="5" applyNumberFormat="1" applyFont="1" applyFill="1" applyBorder="1" applyAlignment="1" applyProtection="1">
      <alignment horizontal="right" vertical="center"/>
      <protection locked="0"/>
    </xf>
    <xf numFmtId="164" fontId="2" fillId="3" borderId="2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3" xfId="2" applyFont="1" applyFill="1" applyBorder="1" applyAlignment="1" applyProtection="1">
      <alignment vertical="center"/>
    </xf>
    <xf numFmtId="0" fontId="3" fillId="0" borderId="4" xfId="1" applyFont="1" applyFill="1" applyBorder="1" applyAlignment="1" applyProtection="1">
      <alignment horizontal="center" vertical="center"/>
    </xf>
    <xf numFmtId="0" fontId="3" fillId="0" borderId="5" xfId="1" applyFont="1" applyFill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vertical="center"/>
    </xf>
    <xf numFmtId="0" fontId="3" fillId="0" borderId="7" xfId="1" applyFont="1" applyFill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vertical="center"/>
    </xf>
    <xf numFmtId="49" fontId="2" fillId="0" borderId="9" xfId="3" applyFont="1" applyBorder="1" applyAlignment="1">
      <alignment horizontal="right" vertical="center"/>
    </xf>
    <xf numFmtId="0" fontId="2" fillId="0" borderId="10" xfId="4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49" fontId="2" fillId="0" borderId="8" xfId="3" applyFont="1" applyBorder="1" applyAlignment="1">
      <alignment vertical="center" wrapText="1"/>
    </xf>
    <xf numFmtId="164" fontId="2" fillId="3" borderId="10" xfId="3" applyNumberFormat="1" applyFont="1" applyFill="1" applyBorder="1" applyAlignment="1" applyProtection="1">
      <alignment horizontal="right" vertical="center"/>
      <protection locked="0"/>
    </xf>
    <xf numFmtId="164" fontId="2" fillId="2" borderId="10" xfId="3" applyNumberFormat="1" applyFont="1" applyFill="1" applyBorder="1" applyAlignment="1" applyProtection="1">
      <alignment horizontal="right" vertical="center"/>
    </xf>
    <xf numFmtId="164" fontId="2" fillId="3" borderId="10" xfId="1" applyNumberFormat="1" applyFont="1" applyFill="1" applyBorder="1" applyAlignment="1" applyProtection="1">
      <alignment horizontal="right" vertical="center"/>
      <protection locked="0"/>
    </xf>
    <xf numFmtId="164" fontId="2" fillId="3" borderId="10" xfId="5" applyNumberFormat="1" applyFont="1" applyFill="1" applyBorder="1" applyAlignment="1" applyProtection="1">
      <alignment horizontal="right" vertical="center"/>
      <protection locked="0"/>
    </xf>
    <xf numFmtId="164" fontId="2" fillId="3" borderId="10" xfId="1" applyNumberFormat="1" applyFont="1" applyFill="1" applyBorder="1" applyAlignment="1" applyProtection="1">
      <alignment horizontal="right" vertical="center" wrapText="1"/>
      <protection locked="0"/>
    </xf>
    <xf numFmtId="49" fontId="2" fillId="0" borderId="11" xfId="3" applyFont="1" applyBorder="1" applyAlignment="1">
      <alignment vertical="center" wrapText="1"/>
    </xf>
    <xf numFmtId="49" fontId="2" fillId="0" borderId="12" xfId="3" applyFont="1" applyBorder="1" applyAlignment="1">
      <alignment horizontal="center" vertical="center" wrapText="1"/>
    </xf>
    <xf numFmtId="164" fontId="2" fillId="2" borderId="12" xfId="3" applyNumberFormat="1" applyFont="1" applyFill="1" applyBorder="1" applyAlignment="1" applyProtection="1">
      <alignment horizontal="right" vertical="center"/>
    </xf>
    <xf numFmtId="164" fontId="2" fillId="3" borderId="12" xfId="1" applyNumberFormat="1" applyFont="1" applyFill="1" applyBorder="1" applyAlignment="1" applyProtection="1">
      <alignment horizontal="right" vertical="center" wrapText="1"/>
      <protection locked="0"/>
    </xf>
    <xf numFmtId="164" fontId="2" fillId="3" borderId="13" xfId="1" applyNumberFormat="1" applyFont="1" applyFill="1" applyBorder="1" applyAlignment="1" applyProtection="1">
      <alignment horizontal="right" vertical="center" wrapText="1"/>
      <protection locked="0"/>
    </xf>
    <xf numFmtId="49" fontId="2" fillId="0" borderId="14" xfId="3" applyFont="1" applyBorder="1" applyAlignment="1">
      <alignment horizontal="center" vertical="center"/>
    </xf>
    <xf numFmtId="49" fontId="2" fillId="0" borderId="15" xfId="3" applyFont="1" applyBorder="1" applyAlignment="1">
      <alignment horizontal="center" vertical="center"/>
    </xf>
    <xf numFmtId="49" fontId="2" fillId="0" borderId="16" xfId="3" applyFont="1" applyBorder="1" applyAlignment="1">
      <alignment horizontal="center" vertical="center"/>
    </xf>
    <xf numFmtId="0" fontId="2" fillId="0" borderId="20" xfId="4" applyFont="1" applyBorder="1" applyAlignment="1" applyProtection="1">
      <alignment horizontal="center" vertical="center" wrapText="1"/>
    </xf>
    <xf numFmtId="0" fontId="2" fillId="0" borderId="21" xfId="4" applyFont="1" applyBorder="1" applyAlignment="1" applyProtection="1">
      <alignment horizontal="center" vertical="center" wrapText="1"/>
    </xf>
    <xf numFmtId="0" fontId="2" fillId="0" borderId="18" xfId="4" applyFont="1" applyBorder="1" applyAlignment="1" applyProtection="1">
      <alignment horizontal="center" vertical="center" wrapText="1"/>
    </xf>
    <xf numFmtId="0" fontId="2" fillId="0" borderId="19" xfId="4" applyFont="1" applyBorder="1" applyAlignment="1" applyProtection="1">
      <alignment horizontal="center" vertical="center" wrapText="1"/>
    </xf>
    <xf numFmtId="0" fontId="2" fillId="0" borderId="17" xfId="4" applyFont="1" applyBorder="1" applyAlignment="1" applyProtection="1">
      <alignment horizontal="center" vertical="center" wrapText="1"/>
    </xf>
    <xf numFmtId="0" fontId="2" fillId="0" borderId="15" xfId="4" applyFont="1" applyBorder="1" applyAlignment="1" applyProtection="1">
      <alignment horizontal="center" vertical="center" wrapText="1"/>
    </xf>
    <xf numFmtId="0" fontId="2" fillId="0" borderId="16" xfId="4" applyFont="1" applyBorder="1" applyAlignment="1" applyProtection="1">
      <alignment horizontal="center" vertical="center" wrapText="1"/>
    </xf>
    <xf numFmtId="0" fontId="2" fillId="0" borderId="8" xfId="4" applyFont="1" applyBorder="1" applyAlignment="1" applyProtection="1">
      <alignment horizontal="center" vertical="center" wrapText="1"/>
    </xf>
    <xf numFmtId="0" fontId="2" fillId="0" borderId="2" xfId="4" applyFont="1" applyBorder="1" applyAlignment="1" applyProtection="1">
      <alignment horizontal="center" vertical="center" wrapText="1"/>
    </xf>
    <xf numFmtId="0" fontId="2" fillId="0" borderId="10" xfId="4" applyFont="1" applyBorder="1" applyAlignment="1" applyProtection="1">
      <alignment horizontal="center" vertical="center" wrapText="1"/>
    </xf>
    <xf numFmtId="49" fontId="2" fillId="0" borderId="8" xfId="3" applyFont="1" applyBorder="1" applyAlignment="1">
      <alignment horizontal="center" vertical="center"/>
    </xf>
    <xf numFmtId="49" fontId="2" fillId="0" borderId="2" xfId="3" applyFont="1" applyBorder="1" applyAlignment="1">
      <alignment horizontal="center" vertical="center"/>
    </xf>
    <xf numFmtId="49" fontId="2" fillId="0" borderId="10" xfId="3" applyFont="1" applyBorder="1" applyAlignment="1">
      <alignment horizontal="center" vertical="center"/>
    </xf>
  </cellXfs>
  <cellStyles count="6">
    <cellStyle name="Обычный" xfId="0" builtinId="0"/>
    <cellStyle name="Обычный 10" xfId="3"/>
    <cellStyle name="Обычный_Полезный отпуск электроэнергии и мощности, реализуемой по регулируемым ценам" xfId="1"/>
    <cellStyle name="Обычный_Продажа" xfId="5"/>
    <cellStyle name="Обычный_Сведения об отпуске (передаче) электроэнергии потребителям распределительными сетевыми организациями" xfId="4"/>
    <cellStyle name="Обычный_Шаблон по источникам для Модуля Реестр (2)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6EP.ST_&#1040;&#1051;&#1050;%202015_&#1087;&#1083;&#1072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 refreshError="1"/>
      <sheetData sheetId="1" refreshError="1"/>
      <sheetData sheetId="2" refreshError="1">
        <row r="16">
          <cell r="G16" t="str">
            <v>ООО "Амурская ЛК"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0"/>
  <sheetViews>
    <sheetView workbookViewId="0">
      <selection activeCell="K14" sqref="K14"/>
    </sheetView>
  </sheetViews>
  <sheetFormatPr defaultRowHeight="15"/>
  <cols>
    <col min="1" max="1" width="2.28515625" customWidth="1"/>
    <col min="2" max="2" width="40.85546875" customWidth="1"/>
    <col min="3" max="3" width="6.7109375" customWidth="1"/>
    <col min="4" max="8" width="15.7109375" customWidth="1"/>
  </cols>
  <sheetData>
    <row r="1" spans="1:8" ht="15.75" thickBot="1">
      <c r="A1" s="1"/>
      <c r="B1" s="2"/>
      <c r="C1" s="2"/>
      <c r="D1" s="2"/>
      <c r="E1" s="2"/>
      <c r="F1" s="2"/>
      <c r="G1" s="2"/>
      <c r="H1" s="2"/>
    </row>
    <row r="2" spans="1:8">
      <c r="A2" s="1"/>
      <c r="B2" s="14" t="s">
        <v>42</v>
      </c>
      <c r="C2" s="15"/>
      <c r="D2" s="15"/>
      <c r="E2" s="15"/>
      <c r="F2" s="15"/>
      <c r="G2" s="15"/>
      <c r="H2" s="16"/>
    </row>
    <row r="3" spans="1:8">
      <c r="A3" s="1"/>
      <c r="B3" s="17" t="str">
        <f>IF(org="","Не определено",org)</f>
        <v>ООО "Амурская ЛК"</v>
      </c>
      <c r="C3" s="3"/>
      <c r="D3" s="3"/>
      <c r="E3" s="3"/>
      <c r="F3" s="3"/>
      <c r="G3" s="3"/>
      <c r="H3" s="18"/>
    </row>
    <row r="4" spans="1:8">
      <c r="A4" s="1"/>
      <c r="B4" s="19"/>
      <c r="C4" s="4"/>
      <c r="D4" s="4"/>
      <c r="E4" s="4"/>
      <c r="F4" s="4"/>
      <c r="G4" s="4"/>
      <c r="H4" s="20" t="s">
        <v>0</v>
      </c>
    </row>
    <row r="5" spans="1:8" ht="15" customHeight="1">
      <c r="A5" s="2"/>
      <c r="B5" s="38" t="s">
        <v>1</v>
      </c>
      <c r="C5" s="40" t="s">
        <v>2</v>
      </c>
      <c r="D5" s="40" t="s">
        <v>3</v>
      </c>
      <c r="E5" s="42" t="s">
        <v>4</v>
      </c>
      <c r="F5" s="43"/>
      <c r="G5" s="43"/>
      <c r="H5" s="44"/>
    </row>
    <row r="6" spans="1:8">
      <c r="A6" s="2"/>
      <c r="B6" s="39"/>
      <c r="C6" s="41"/>
      <c r="D6" s="41"/>
      <c r="E6" s="5" t="s">
        <v>5</v>
      </c>
      <c r="F6" s="5" t="s">
        <v>6</v>
      </c>
      <c r="G6" s="5" t="s">
        <v>7</v>
      </c>
      <c r="H6" s="21" t="s">
        <v>8</v>
      </c>
    </row>
    <row r="7" spans="1:8">
      <c r="A7" s="1"/>
      <c r="B7" s="22">
        <v>1</v>
      </c>
      <c r="C7" s="6">
        <v>2</v>
      </c>
      <c r="D7" s="6">
        <v>3</v>
      </c>
      <c r="E7" s="6">
        <v>4</v>
      </c>
      <c r="F7" s="6">
        <v>5</v>
      </c>
      <c r="G7" s="6">
        <v>6</v>
      </c>
      <c r="H7" s="23">
        <v>7</v>
      </c>
    </row>
    <row r="8" spans="1:8">
      <c r="A8" s="7"/>
      <c r="B8" s="35" t="s">
        <v>9</v>
      </c>
      <c r="C8" s="36"/>
      <c r="D8" s="36"/>
      <c r="E8" s="36"/>
      <c r="F8" s="36"/>
      <c r="G8" s="36"/>
      <c r="H8" s="37"/>
    </row>
    <row r="9" spans="1:8" ht="22.5">
      <c r="A9" s="7"/>
      <c r="B9" s="24" t="s">
        <v>10</v>
      </c>
      <c r="C9" s="8">
        <v>10</v>
      </c>
      <c r="D9" s="9">
        <f>SUM(E9:H9)</f>
        <v>0</v>
      </c>
      <c r="E9" s="10"/>
      <c r="F9" s="10"/>
      <c r="G9" s="10"/>
      <c r="H9" s="25"/>
    </row>
    <row r="10" spans="1:8">
      <c r="A10" s="7"/>
      <c r="B10" s="24" t="s">
        <v>11</v>
      </c>
      <c r="C10" s="8">
        <v>20</v>
      </c>
      <c r="D10" s="9">
        <f t="shared" ref="D10:D73" si="0">SUM(E10:H10)</f>
        <v>0</v>
      </c>
      <c r="E10" s="10"/>
      <c r="F10" s="10"/>
      <c r="G10" s="10"/>
      <c r="H10" s="25"/>
    </row>
    <row r="11" spans="1:8">
      <c r="A11" s="7"/>
      <c r="B11" s="24" t="s">
        <v>12</v>
      </c>
      <c r="C11" s="8">
        <v>30</v>
      </c>
      <c r="D11" s="9">
        <f t="shared" si="0"/>
        <v>0</v>
      </c>
      <c r="E11" s="10"/>
      <c r="F11" s="10"/>
      <c r="G11" s="10"/>
      <c r="H11" s="25"/>
    </row>
    <row r="12" spans="1:8">
      <c r="A12" s="7"/>
      <c r="B12" s="24" t="s">
        <v>13</v>
      </c>
      <c r="C12" s="8">
        <v>40</v>
      </c>
      <c r="D12" s="9">
        <f t="shared" si="0"/>
        <v>0</v>
      </c>
      <c r="E12" s="10"/>
      <c r="F12" s="10"/>
      <c r="G12" s="10"/>
      <c r="H12" s="25"/>
    </row>
    <row r="13" spans="1:8" ht="22.5">
      <c r="A13" s="7"/>
      <c r="B13" s="24" t="s">
        <v>14</v>
      </c>
      <c r="C13" s="8">
        <v>50</v>
      </c>
      <c r="D13" s="9">
        <f t="shared" si="0"/>
        <v>28602.275999999998</v>
      </c>
      <c r="E13" s="10">
        <f>3441.332+3660.083+3524.73+2314.132+1816.677+2278.439+1833.731+1202.705+1232.55+1966.232+2527.774+2803.891</f>
        <v>28602.275999999998</v>
      </c>
      <c r="F13" s="10">
        <v>0</v>
      </c>
      <c r="G13" s="10">
        <v>0</v>
      </c>
      <c r="H13" s="25">
        <v>0</v>
      </c>
    </row>
    <row r="14" spans="1:8">
      <c r="A14" s="7"/>
      <c r="B14" s="24" t="s">
        <v>5</v>
      </c>
      <c r="C14" s="8">
        <v>60</v>
      </c>
      <c r="D14" s="9">
        <f t="shared" si="0"/>
        <v>28602.276000000002</v>
      </c>
      <c r="E14" s="10">
        <v>28602.276000000002</v>
      </c>
      <c r="F14" s="10">
        <v>0</v>
      </c>
      <c r="G14" s="10">
        <v>0</v>
      </c>
      <c r="H14" s="25">
        <v>0</v>
      </c>
    </row>
    <row r="15" spans="1:8">
      <c r="A15" s="7"/>
      <c r="B15" s="24" t="s">
        <v>6</v>
      </c>
      <c r="C15" s="8">
        <v>70</v>
      </c>
      <c r="D15" s="9">
        <f t="shared" si="0"/>
        <v>0</v>
      </c>
      <c r="E15" s="10"/>
      <c r="F15" s="10"/>
      <c r="G15" s="10"/>
      <c r="H15" s="25"/>
    </row>
    <row r="16" spans="1:8">
      <c r="A16" s="7"/>
      <c r="B16" s="24" t="s">
        <v>7</v>
      </c>
      <c r="C16" s="8">
        <v>80</v>
      </c>
      <c r="D16" s="9">
        <f t="shared" si="0"/>
        <v>0</v>
      </c>
      <c r="E16" s="10"/>
      <c r="F16" s="10"/>
      <c r="G16" s="10"/>
      <c r="H16" s="25"/>
    </row>
    <row r="17" spans="1:8">
      <c r="A17" s="7"/>
      <c r="B17" s="24" t="s">
        <v>15</v>
      </c>
      <c r="C17" s="8">
        <v>90</v>
      </c>
      <c r="D17" s="9">
        <f t="shared" si="0"/>
        <v>0</v>
      </c>
      <c r="E17" s="10"/>
      <c r="F17" s="10"/>
      <c r="G17" s="10"/>
      <c r="H17" s="25"/>
    </row>
    <row r="18" spans="1:8">
      <c r="A18" s="7"/>
      <c r="B18" s="24" t="s">
        <v>16</v>
      </c>
      <c r="C18" s="8">
        <v>100</v>
      </c>
      <c r="D18" s="9">
        <f t="shared" si="0"/>
        <v>15482.395</v>
      </c>
      <c r="E18" s="10">
        <f>E19+E20</f>
        <v>9279.7979999999989</v>
      </c>
      <c r="F18" s="10">
        <f>F19+F20</f>
        <v>0</v>
      </c>
      <c r="G18" s="10">
        <f>G19+G20</f>
        <v>6202.5970000000007</v>
      </c>
      <c r="H18" s="25">
        <v>0</v>
      </c>
    </row>
    <row r="19" spans="1:8" ht="22.5">
      <c r="A19" s="7"/>
      <c r="B19" s="24" t="s">
        <v>17</v>
      </c>
      <c r="C19" s="8">
        <v>110</v>
      </c>
      <c r="D19" s="9">
        <f t="shared" si="0"/>
        <v>14809.498</v>
      </c>
      <c r="E19" s="10">
        <f>861.544+889.566+905.168+766.756+620.186+521.031+667.597+611.501+609.499+996.512+996.458+833.98</f>
        <v>9279.7979999999989</v>
      </c>
      <c r="F19" s="10">
        <v>0</v>
      </c>
      <c r="G19" s="10">
        <f>694.665+716.974+622.745+459.142+341.988+232.481+257.795+272.477+292.75+426.264+556.846+655.573</f>
        <v>5529.7000000000007</v>
      </c>
      <c r="H19" s="25">
        <v>0</v>
      </c>
    </row>
    <row r="20" spans="1:8">
      <c r="A20" s="7"/>
      <c r="B20" s="24" t="s">
        <v>18</v>
      </c>
      <c r="C20" s="8">
        <v>120</v>
      </c>
      <c r="D20" s="9">
        <f t="shared" si="0"/>
        <v>672.89700000000005</v>
      </c>
      <c r="E20" s="10">
        <v>0</v>
      </c>
      <c r="F20" s="10">
        <v>0</v>
      </c>
      <c r="G20" s="10">
        <f>89.874+78.665+73.185+48.824+46.181+44.654+29.776+40.777+41.05+48.782+65.326+65.803</f>
        <v>672.89700000000005</v>
      </c>
      <c r="H20" s="25">
        <v>0</v>
      </c>
    </row>
    <row r="21" spans="1:8" ht="22.5">
      <c r="A21" s="7"/>
      <c r="B21" s="24" t="s">
        <v>19</v>
      </c>
      <c r="C21" s="8">
        <v>130</v>
      </c>
      <c r="D21" s="9">
        <f t="shared" si="0"/>
        <v>0</v>
      </c>
      <c r="E21" s="10"/>
      <c r="F21" s="10"/>
      <c r="G21" s="10"/>
      <c r="H21" s="25"/>
    </row>
    <row r="22" spans="1:8">
      <c r="A22" s="7"/>
      <c r="B22" s="24" t="s">
        <v>20</v>
      </c>
      <c r="C22" s="8">
        <v>140</v>
      </c>
      <c r="D22" s="9">
        <f t="shared" si="0"/>
        <v>0</v>
      </c>
      <c r="E22" s="10"/>
      <c r="F22" s="10"/>
      <c r="G22" s="10"/>
      <c r="H22" s="25"/>
    </row>
    <row r="23" spans="1:8">
      <c r="A23" s="7"/>
      <c r="B23" s="24" t="s">
        <v>21</v>
      </c>
      <c r="C23" s="8">
        <v>150</v>
      </c>
      <c r="D23" s="9">
        <f t="shared" si="0"/>
        <v>0</v>
      </c>
      <c r="E23" s="10"/>
      <c r="F23" s="10"/>
      <c r="G23" s="10"/>
      <c r="H23" s="25"/>
    </row>
    <row r="24" spans="1:8">
      <c r="A24" s="7"/>
      <c r="B24" s="24" t="s">
        <v>22</v>
      </c>
      <c r="C24" s="8">
        <v>160</v>
      </c>
      <c r="D24" s="9">
        <f t="shared" si="0"/>
        <v>0</v>
      </c>
      <c r="E24" s="10"/>
      <c r="F24" s="10"/>
      <c r="G24" s="10"/>
      <c r="H24" s="25"/>
    </row>
    <row r="25" spans="1:8" ht="22.5">
      <c r="A25" s="7"/>
      <c r="B25" s="24" t="s">
        <v>23</v>
      </c>
      <c r="C25" s="8">
        <v>170</v>
      </c>
      <c r="D25" s="9">
        <f t="shared" si="0"/>
        <v>0</v>
      </c>
      <c r="E25" s="10"/>
      <c r="F25" s="10"/>
      <c r="G25" s="10"/>
      <c r="H25" s="25"/>
    </row>
    <row r="26" spans="1:8" ht="22.5">
      <c r="A26" s="7"/>
      <c r="B26" s="24" t="s">
        <v>24</v>
      </c>
      <c r="C26" s="8">
        <v>180</v>
      </c>
      <c r="D26" s="9">
        <f t="shared" si="0"/>
        <v>11974.162</v>
      </c>
      <c r="E26" s="10">
        <f>1669.178+1845.811+1801.006+941.781+731.094+1419.143+810.53+212.084+222.064+389.861+793.856+1137.754</f>
        <v>11974.162</v>
      </c>
      <c r="F26" s="10">
        <v>0</v>
      </c>
      <c r="G26" s="10">
        <v>0</v>
      </c>
      <c r="H26" s="25">
        <v>0</v>
      </c>
    </row>
    <row r="27" spans="1:8">
      <c r="A27" s="7"/>
      <c r="B27" s="24" t="s">
        <v>25</v>
      </c>
      <c r="C27" s="8">
        <v>190</v>
      </c>
      <c r="D27" s="9">
        <f t="shared" si="0"/>
        <v>1145.7189999999998</v>
      </c>
      <c r="E27" s="10">
        <f>126.071+129.067+122.626+97.629+77.228+61.13+68.033+65.866+67.187+104.813+115.288+110.781</f>
        <v>1145.7189999999998</v>
      </c>
      <c r="F27" s="10">
        <v>0</v>
      </c>
      <c r="G27" s="10">
        <v>0</v>
      </c>
      <c r="H27" s="25">
        <v>0</v>
      </c>
    </row>
    <row r="28" spans="1:8">
      <c r="A28" s="7"/>
      <c r="B28" s="24" t="s">
        <v>26</v>
      </c>
      <c r="C28" s="8">
        <v>200</v>
      </c>
      <c r="D28" s="9">
        <f t="shared" si="0"/>
        <v>0</v>
      </c>
      <c r="E28" s="10">
        <v>0</v>
      </c>
      <c r="F28" s="10">
        <v>0</v>
      </c>
      <c r="G28" s="10">
        <v>0</v>
      </c>
      <c r="H28" s="25">
        <v>0</v>
      </c>
    </row>
    <row r="29" spans="1:8">
      <c r="A29" s="7"/>
      <c r="B29" s="24" t="s">
        <v>27</v>
      </c>
      <c r="C29" s="8">
        <v>210</v>
      </c>
      <c r="D29" s="9">
        <f t="shared" si="0"/>
        <v>-2.7284841053187847E-12</v>
      </c>
      <c r="E29" s="9">
        <f>(E9+E13+E25)-(E18+E23+E24+E26+E27)</f>
        <v>6202.5969999999979</v>
      </c>
      <c r="F29" s="9">
        <f>(F9+F13+F25)-(F18+F23+F24+F26+F27)</f>
        <v>0</v>
      </c>
      <c r="G29" s="9">
        <f>(G9+G13+G25)-(G18+G23+G24+G26+G27)</f>
        <v>-6202.5970000000007</v>
      </c>
      <c r="H29" s="26">
        <f>(H9+H13+H25)-(H18+H23+H24+H26+H27)</f>
        <v>0</v>
      </c>
    </row>
    <row r="30" spans="1:8">
      <c r="A30" s="7"/>
      <c r="B30" s="35" t="s">
        <v>28</v>
      </c>
      <c r="C30" s="36"/>
      <c r="D30" s="36"/>
      <c r="E30" s="36"/>
      <c r="F30" s="36"/>
      <c r="G30" s="36"/>
      <c r="H30" s="37"/>
    </row>
    <row r="31" spans="1:8" ht="22.5">
      <c r="A31" s="7"/>
      <c r="B31" s="24" t="s">
        <v>10</v>
      </c>
      <c r="C31" s="8">
        <v>300</v>
      </c>
      <c r="D31" s="9">
        <f t="shared" si="0"/>
        <v>0</v>
      </c>
      <c r="E31" s="10"/>
      <c r="F31" s="10"/>
      <c r="G31" s="10"/>
      <c r="H31" s="25"/>
    </row>
    <row r="32" spans="1:8">
      <c r="A32" s="7"/>
      <c r="B32" s="24" t="s">
        <v>11</v>
      </c>
      <c r="C32" s="8">
        <v>310</v>
      </c>
      <c r="D32" s="9">
        <f t="shared" si="0"/>
        <v>0</v>
      </c>
      <c r="E32" s="10"/>
      <c r="F32" s="10"/>
      <c r="G32" s="10"/>
      <c r="H32" s="25"/>
    </row>
    <row r="33" spans="1:8">
      <c r="A33" s="7"/>
      <c r="B33" s="24" t="s">
        <v>12</v>
      </c>
      <c r="C33" s="8">
        <v>320</v>
      </c>
      <c r="D33" s="9">
        <f t="shared" si="0"/>
        <v>0</v>
      </c>
      <c r="E33" s="10"/>
      <c r="F33" s="10"/>
      <c r="G33" s="10"/>
      <c r="H33" s="25"/>
    </row>
    <row r="34" spans="1:8">
      <c r="A34" s="7"/>
      <c r="B34" s="24" t="s">
        <v>13</v>
      </c>
      <c r="C34" s="8">
        <v>330</v>
      </c>
      <c r="D34" s="9">
        <f t="shared" si="0"/>
        <v>0</v>
      </c>
      <c r="E34" s="10"/>
      <c r="F34" s="10"/>
      <c r="G34" s="10"/>
      <c r="H34" s="25"/>
    </row>
    <row r="35" spans="1:8" ht="22.5">
      <c r="A35" s="7"/>
      <c r="B35" s="24" t="s">
        <v>14</v>
      </c>
      <c r="C35" s="8">
        <v>340</v>
      </c>
      <c r="D35" s="9">
        <f t="shared" si="0"/>
        <v>6.1550000000000002</v>
      </c>
      <c r="E35" s="10">
        <f>E36</f>
        <v>6.1550000000000002</v>
      </c>
      <c r="F35" s="10">
        <v>0</v>
      </c>
      <c r="G35" s="10">
        <v>0</v>
      </c>
      <c r="H35" s="25">
        <v>0</v>
      </c>
    </row>
    <row r="36" spans="1:8">
      <c r="A36" s="7"/>
      <c r="B36" s="24" t="s">
        <v>5</v>
      </c>
      <c r="C36" s="8">
        <v>350</v>
      </c>
      <c r="D36" s="9">
        <f t="shared" si="0"/>
        <v>6.1550000000000002</v>
      </c>
      <c r="E36" s="10">
        <v>6.1550000000000002</v>
      </c>
      <c r="F36" s="10">
        <v>0</v>
      </c>
      <c r="G36" s="10">
        <v>0</v>
      </c>
      <c r="H36" s="25">
        <v>0</v>
      </c>
    </row>
    <row r="37" spans="1:8">
      <c r="A37" s="7"/>
      <c r="B37" s="24" t="s">
        <v>6</v>
      </c>
      <c r="C37" s="8">
        <v>360</v>
      </c>
      <c r="D37" s="9">
        <f t="shared" si="0"/>
        <v>0</v>
      </c>
      <c r="E37" s="10"/>
      <c r="F37" s="10"/>
      <c r="G37" s="10"/>
      <c r="H37" s="25"/>
    </row>
    <row r="38" spans="1:8">
      <c r="A38" s="7"/>
      <c r="B38" s="24" t="s">
        <v>7</v>
      </c>
      <c r="C38" s="8">
        <v>370</v>
      </c>
      <c r="D38" s="9">
        <f t="shared" si="0"/>
        <v>0</v>
      </c>
      <c r="E38" s="10"/>
      <c r="F38" s="10"/>
      <c r="G38" s="10"/>
      <c r="H38" s="25"/>
    </row>
    <row r="39" spans="1:8">
      <c r="A39" s="7"/>
      <c r="B39" s="24" t="s">
        <v>15</v>
      </c>
      <c r="C39" s="8">
        <v>380</v>
      </c>
      <c r="D39" s="9">
        <f t="shared" si="0"/>
        <v>0</v>
      </c>
      <c r="E39" s="10"/>
      <c r="F39" s="10"/>
      <c r="G39" s="10"/>
      <c r="H39" s="25"/>
    </row>
    <row r="40" spans="1:8">
      <c r="A40" s="7"/>
      <c r="B40" s="24" t="s">
        <v>16</v>
      </c>
      <c r="C40" s="8">
        <v>390</v>
      </c>
      <c r="D40" s="9">
        <f t="shared" si="0"/>
        <v>4.3446666666666669</v>
      </c>
      <c r="E40" s="10">
        <f>E41</f>
        <v>2.1674166666666665</v>
      </c>
      <c r="F40" s="10">
        <v>0</v>
      </c>
      <c r="G40" s="10">
        <f>G42+G41</f>
        <v>2.1772499999999999</v>
      </c>
      <c r="H40" s="25">
        <v>0</v>
      </c>
    </row>
    <row r="41" spans="1:8" ht="22.5">
      <c r="A41" s="7"/>
      <c r="B41" s="24" t="s">
        <v>17</v>
      </c>
      <c r="C41" s="8">
        <v>400</v>
      </c>
      <c r="D41" s="9">
        <f t="shared" si="0"/>
        <v>3.7679166666666668</v>
      </c>
      <c r="E41" s="10">
        <f>(2.026+2.026+2.026+2.026+2.001+2.001+2.001+2.001+2.001+2.5+2.7+2.7)/12</f>
        <v>2.1674166666666665</v>
      </c>
      <c r="F41" s="10">
        <v>0</v>
      </c>
      <c r="G41" s="10">
        <f>(1.534+1.534+1.534+1.534+1.534+1.534+1.534+1.534+1.534+1.8+1.8+1.8)/12</f>
        <v>1.6005000000000003</v>
      </c>
      <c r="H41" s="25">
        <v>0</v>
      </c>
    </row>
    <row r="42" spans="1:8">
      <c r="A42" s="7"/>
      <c r="B42" s="24" t="s">
        <v>18</v>
      </c>
      <c r="C42" s="8">
        <v>410</v>
      </c>
      <c r="D42" s="9">
        <f t="shared" si="0"/>
        <v>0.57674999999999987</v>
      </c>
      <c r="E42" s="10">
        <v>0</v>
      </c>
      <c r="F42" s="10">
        <v>0</v>
      </c>
      <c r="G42" s="10">
        <f>(0.569+0.569+0.569+0.569+0.569+0.569+0.569+0.569+0.569+0.6+0.6+0.6)/12</f>
        <v>0.57674999999999987</v>
      </c>
      <c r="H42" s="25">
        <v>0</v>
      </c>
    </row>
    <row r="43" spans="1:8">
      <c r="A43" s="7"/>
      <c r="B43" s="24" t="s">
        <v>29</v>
      </c>
      <c r="C43" s="8">
        <v>420</v>
      </c>
      <c r="D43" s="9">
        <f t="shared" si="0"/>
        <v>0</v>
      </c>
      <c r="E43" s="10"/>
      <c r="F43" s="10"/>
      <c r="G43" s="10"/>
      <c r="H43" s="25"/>
    </row>
    <row r="44" spans="1:8">
      <c r="A44" s="7"/>
      <c r="B44" s="24" t="s">
        <v>20</v>
      </c>
      <c r="C44" s="8">
        <v>430</v>
      </c>
      <c r="D44" s="9">
        <f t="shared" si="0"/>
        <v>0</v>
      </c>
      <c r="E44" s="10"/>
      <c r="F44" s="10"/>
      <c r="G44" s="10"/>
      <c r="H44" s="25"/>
    </row>
    <row r="45" spans="1:8">
      <c r="A45" s="7"/>
      <c r="B45" s="24" t="s">
        <v>21</v>
      </c>
      <c r="C45" s="8">
        <v>440</v>
      </c>
      <c r="D45" s="9">
        <f t="shared" si="0"/>
        <v>0</v>
      </c>
      <c r="E45" s="10"/>
      <c r="F45" s="10"/>
      <c r="G45" s="10"/>
      <c r="H45" s="25"/>
    </row>
    <row r="46" spans="1:8">
      <c r="A46" s="7"/>
      <c r="B46" s="24" t="s">
        <v>22</v>
      </c>
      <c r="C46" s="8">
        <v>450</v>
      </c>
      <c r="D46" s="9">
        <f t="shared" si="0"/>
        <v>0</v>
      </c>
      <c r="E46" s="10"/>
      <c r="F46" s="10"/>
      <c r="G46" s="10"/>
      <c r="H46" s="25"/>
    </row>
    <row r="47" spans="1:8" ht="22.5">
      <c r="A47" s="7"/>
      <c r="B47" s="24" t="s">
        <v>23</v>
      </c>
      <c r="C47" s="8">
        <v>460</v>
      </c>
      <c r="D47" s="9">
        <f t="shared" si="0"/>
        <v>0</v>
      </c>
      <c r="E47" s="10"/>
      <c r="F47" s="10"/>
      <c r="G47" s="10"/>
      <c r="H47" s="25"/>
    </row>
    <row r="48" spans="1:8" ht="22.5">
      <c r="A48" s="7"/>
      <c r="B48" s="24" t="s">
        <v>24</v>
      </c>
      <c r="C48" s="8">
        <v>470</v>
      </c>
      <c r="D48" s="9">
        <f t="shared" si="0"/>
        <v>1.5444583333333333</v>
      </c>
      <c r="E48" s="10">
        <f>(2.296+3.216+2.662+1.5364+1.2237+2.26+1.2541+0.327+0.3889+0.6534+1.358+1.358)/12</f>
        <v>1.5444583333333333</v>
      </c>
      <c r="F48" s="10">
        <v>0</v>
      </c>
      <c r="G48" s="10">
        <v>0</v>
      </c>
      <c r="H48" s="25">
        <v>0</v>
      </c>
    </row>
    <row r="49" spans="1:8">
      <c r="A49" s="7"/>
      <c r="B49" s="24" t="s">
        <v>25</v>
      </c>
      <c r="C49" s="8">
        <v>480</v>
      </c>
      <c r="D49" s="9">
        <f t="shared" si="0"/>
        <v>0.26583333333333331</v>
      </c>
      <c r="E49" s="10">
        <f>(0.24+0.24+0.24+0.24+0.21+0.28+0.28+0.28+0.28+0.3+0.3+0.3)/12</f>
        <v>0.26583333333333331</v>
      </c>
      <c r="F49" s="10">
        <v>0</v>
      </c>
      <c r="G49" s="10">
        <v>0</v>
      </c>
      <c r="H49" s="25">
        <v>0</v>
      </c>
    </row>
    <row r="50" spans="1:8">
      <c r="A50" s="7"/>
      <c r="B50" s="24" t="s">
        <v>26</v>
      </c>
      <c r="C50" s="8">
        <v>490</v>
      </c>
      <c r="D50" s="9">
        <f t="shared" si="0"/>
        <v>0</v>
      </c>
      <c r="E50" s="10">
        <v>0</v>
      </c>
      <c r="F50" s="10">
        <v>0</v>
      </c>
      <c r="G50" s="10">
        <v>0</v>
      </c>
      <c r="H50" s="25">
        <v>0</v>
      </c>
    </row>
    <row r="51" spans="1:8">
      <c r="A51" s="7"/>
      <c r="B51" s="24" t="s">
        <v>27</v>
      </c>
      <c r="C51" s="8">
        <v>500</v>
      </c>
      <c r="D51" s="9">
        <f t="shared" si="0"/>
        <v>4.1666666667161678E-5</v>
      </c>
      <c r="E51" s="9">
        <f>(E31+E35+E47)-(E40+E45+E46+E48+E49)</f>
        <v>2.1772916666666671</v>
      </c>
      <c r="F51" s="9">
        <f>(F31+F35+F47)-(F40+F45+F46+F48+F49)</f>
        <v>0</v>
      </c>
      <c r="G51" s="9">
        <f>(G31+G35+G47)-(G40+G45+G46+G48+G49)</f>
        <v>-2.1772499999999999</v>
      </c>
      <c r="H51" s="26">
        <f>(H31+H35+H47)-(H40+H45+H46+H48+H49)</f>
        <v>0</v>
      </c>
    </row>
    <row r="52" spans="1:8">
      <c r="A52" s="7"/>
      <c r="B52" s="35" t="s">
        <v>28</v>
      </c>
      <c r="C52" s="36"/>
      <c r="D52" s="36"/>
      <c r="E52" s="36"/>
      <c r="F52" s="36"/>
      <c r="G52" s="36"/>
      <c r="H52" s="37"/>
    </row>
    <row r="53" spans="1:8">
      <c r="A53" s="7"/>
      <c r="B53" s="24" t="s">
        <v>30</v>
      </c>
      <c r="C53" s="8">
        <v>600</v>
      </c>
      <c r="D53" s="9">
        <f t="shared" si="0"/>
        <v>2.0583333333333336</v>
      </c>
      <c r="E53" s="10">
        <f>(2.1+2.1+2.1+2.1+2+2+2+2+2+2.1+2.1+2.1)/12</f>
        <v>2.0583333333333336</v>
      </c>
      <c r="F53" s="10">
        <v>0</v>
      </c>
      <c r="G53" s="10">
        <v>0</v>
      </c>
      <c r="H53" s="25">
        <v>0</v>
      </c>
    </row>
    <row r="54" spans="1:8">
      <c r="A54" s="7"/>
      <c r="B54" s="24" t="s">
        <v>31</v>
      </c>
      <c r="C54" s="8">
        <v>610</v>
      </c>
      <c r="D54" s="9">
        <f t="shared" si="0"/>
        <v>6.758</v>
      </c>
      <c r="E54" s="10">
        <v>6.758</v>
      </c>
      <c r="F54" s="10">
        <v>0</v>
      </c>
      <c r="G54" s="10">
        <v>0</v>
      </c>
      <c r="H54" s="25">
        <v>0</v>
      </c>
    </row>
    <row r="55" spans="1:8">
      <c r="A55" s="7"/>
      <c r="B55" s="24" t="s">
        <v>32</v>
      </c>
      <c r="C55" s="8">
        <v>620</v>
      </c>
      <c r="D55" s="9">
        <f t="shared" si="0"/>
        <v>4.8624416666666663</v>
      </c>
      <c r="E55" s="10">
        <f>(4.62+3.542+4.096+4.096+5.5342+4.497+4.497+4.497+6.3691+6.104+5.4+5.097)/12</f>
        <v>4.8624416666666663</v>
      </c>
      <c r="F55" s="10">
        <v>0</v>
      </c>
      <c r="G55" s="10">
        <v>0</v>
      </c>
      <c r="H55" s="25">
        <v>0</v>
      </c>
    </row>
    <row r="56" spans="1:8">
      <c r="A56" s="7"/>
      <c r="B56" s="35" t="s">
        <v>33</v>
      </c>
      <c r="C56" s="36"/>
      <c r="D56" s="36"/>
      <c r="E56" s="36"/>
      <c r="F56" s="36"/>
      <c r="G56" s="36"/>
      <c r="H56" s="37"/>
    </row>
    <row r="57" spans="1:8" ht="22.5">
      <c r="A57" s="7"/>
      <c r="B57" s="24" t="s">
        <v>34</v>
      </c>
      <c r="C57" s="8">
        <v>700</v>
      </c>
      <c r="D57" s="9">
        <f t="shared" si="0"/>
        <v>15482.395</v>
      </c>
      <c r="E57" s="10">
        <f>E18</f>
        <v>9279.7979999999989</v>
      </c>
      <c r="F57" s="10">
        <f>F18</f>
        <v>0</v>
      </c>
      <c r="G57" s="10">
        <f>G18</f>
        <v>6202.5970000000007</v>
      </c>
      <c r="H57" s="25">
        <f>H18</f>
        <v>0</v>
      </c>
    </row>
    <row r="58" spans="1:8">
      <c r="A58" s="2"/>
      <c r="B58" s="24" t="s">
        <v>35</v>
      </c>
      <c r="C58" s="8">
        <v>710</v>
      </c>
      <c r="D58" s="9">
        <f t="shared" si="0"/>
        <v>0</v>
      </c>
      <c r="E58" s="11"/>
      <c r="F58" s="11"/>
      <c r="G58" s="11"/>
      <c r="H58" s="27"/>
    </row>
    <row r="59" spans="1:8">
      <c r="A59" s="2"/>
      <c r="B59" s="24" t="s">
        <v>36</v>
      </c>
      <c r="C59" s="8">
        <v>720</v>
      </c>
      <c r="D59" s="9">
        <f t="shared" si="0"/>
        <v>0</v>
      </c>
      <c r="E59" s="11"/>
      <c r="F59" s="11"/>
      <c r="G59" s="11"/>
      <c r="H59" s="27"/>
    </row>
    <row r="60" spans="1:8">
      <c r="A60" s="2"/>
      <c r="B60" s="24" t="s">
        <v>37</v>
      </c>
      <c r="C60" s="8">
        <v>730</v>
      </c>
      <c r="D60" s="9">
        <f t="shared" si="0"/>
        <v>0</v>
      </c>
      <c r="E60" s="11"/>
      <c r="F60" s="11"/>
      <c r="G60" s="11"/>
      <c r="H60" s="27"/>
    </row>
    <row r="61" spans="1:8">
      <c r="A61" s="2"/>
      <c r="B61" s="24" t="s">
        <v>38</v>
      </c>
      <c r="C61" s="8">
        <v>740</v>
      </c>
      <c r="D61" s="9">
        <f t="shared" si="0"/>
        <v>0</v>
      </c>
      <c r="E61" s="11"/>
      <c r="F61" s="11"/>
      <c r="G61" s="11"/>
      <c r="H61" s="27"/>
    </row>
    <row r="62" spans="1:8" ht="22.5">
      <c r="A62" s="2"/>
      <c r="B62" s="24" t="s">
        <v>39</v>
      </c>
      <c r="C62" s="8">
        <v>750</v>
      </c>
      <c r="D62" s="9">
        <f t="shared" si="0"/>
        <v>0</v>
      </c>
      <c r="E62" s="11"/>
      <c r="F62" s="11"/>
      <c r="G62" s="11"/>
      <c r="H62" s="27"/>
    </row>
    <row r="63" spans="1:8">
      <c r="A63" s="2"/>
      <c r="B63" s="24" t="s">
        <v>35</v>
      </c>
      <c r="C63" s="8">
        <v>760</v>
      </c>
      <c r="D63" s="9">
        <f t="shared" si="0"/>
        <v>0</v>
      </c>
      <c r="E63" s="11"/>
      <c r="F63" s="11"/>
      <c r="G63" s="11"/>
      <c r="H63" s="27"/>
    </row>
    <row r="64" spans="1:8">
      <c r="A64" s="2"/>
      <c r="B64" s="24" t="s">
        <v>36</v>
      </c>
      <c r="C64" s="8">
        <v>770</v>
      </c>
      <c r="D64" s="9">
        <f t="shared" si="0"/>
        <v>0</v>
      </c>
      <c r="E64" s="11"/>
      <c r="F64" s="11"/>
      <c r="G64" s="11"/>
      <c r="H64" s="27"/>
    </row>
    <row r="65" spans="1:10">
      <c r="A65" s="2"/>
      <c r="B65" s="24" t="s">
        <v>37</v>
      </c>
      <c r="C65" s="8">
        <v>780</v>
      </c>
      <c r="D65" s="9">
        <f t="shared" si="0"/>
        <v>0</v>
      </c>
      <c r="E65" s="11"/>
      <c r="F65" s="11"/>
      <c r="G65" s="11"/>
      <c r="H65" s="27"/>
    </row>
    <row r="66" spans="1:10">
      <c r="A66" s="2"/>
      <c r="B66" s="24" t="s">
        <v>38</v>
      </c>
      <c r="C66" s="8">
        <v>790</v>
      </c>
      <c r="D66" s="9">
        <f t="shared" si="0"/>
        <v>0</v>
      </c>
      <c r="E66" s="11"/>
      <c r="F66" s="11"/>
      <c r="G66" s="11"/>
      <c r="H66" s="27"/>
    </row>
    <row r="67" spans="1:10">
      <c r="A67" s="2"/>
      <c r="B67" s="35" t="s">
        <v>40</v>
      </c>
      <c r="C67" s="36"/>
      <c r="D67" s="36"/>
      <c r="E67" s="36"/>
      <c r="F67" s="36"/>
      <c r="G67" s="36"/>
      <c r="H67" s="37"/>
    </row>
    <row r="68" spans="1:10" ht="22.5">
      <c r="A68" s="2"/>
      <c r="B68" s="24" t="s">
        <v>34</v>
      </c>
      <c r="C68" s="8">
        <v>800</v>
      </c>
      <c r="D68" s="9">
        <f t="shared" si="0"/>
        <v>9103.9246000000003</v>
      </c>
      <c r="E68" s="11">
        <f>E71+E72</f>
        <v>9103.9246000000003</v>
      </c>
      <c r="F68" s="11">
        <v>0</v>
      </c>
      <c r="G68" s="11">
        <v>0</v>
      </c>
      <c r="H68" s="27">
        <v>0</v>
      </c>
      <c r="J68" t="s">
        <v>43</v>
      </c>
    </row>
    <row r="69" spans="1:10">
      <c r="A69" s="2"/>
      <c r="B69" s="24" t="s">
        <v>35</v>
      </c>
      <c r="C69" s="8">
        <v>810</v>
      </c>
      <c r="D69" s="9">
        <f t="shared" si="0"/>
        <v>0</v>
      </c>
      <c r="E69" s="11"/>
      <c r="F69" s="11"/>
      <c r="G69" s="11"/>
      <c r="H69" s="27"/>
    </row>
    <row r="70" spans="1:10">
      <c r="A70" s="2"/>
      <c r="B70" s="24" t="s">
        <v>36</v>
      </c>
      <c r="C70" s="8">
        <v>820</v>
      </c>
      <c r="D70" s="9">
        <f t="shared" si="0"/>
        <v>0</v>
      </c>
      <c r="E70" s="11"/>
      <c r="F70" s="11"/>
      <c r="G70" s="11"/>
      <c r="H70" s="27"/>
    </row>
    <row r="71" spans="1:10">
      <c r="A71" s="2"/>
      <c r="B71" s="24" t="s">
        <v>37</v>
      </c>
      <c r="C71" s="8">
        <v>830</v>
      </c>
      <c r="D71" s="9">
        <f t="shared" si="0"/>
        <v>6720.6235999999999</v>
      </c>
      <c r="E71" s="11">
        <f>755.935+853.379+838.869+445.538+310.3971+281.946+345.676+314.38+407.2718+472.1394+794.2013+900.891</f>
        <v>6720.6235999999999</v>
      </c>
      <c r="F71" s="11">
        <v>0</v>
      </c>
      <c r="G71" s="11">
        <v>0</v>
      </c>
      <c r="H71" s="27">
        <v>0</v>
      </c>
    </row>
    <row r="72" spans="1:10">
      <c r="A72" s="2"/>
      <c r="B72" s="24" t="s">
        <v>38</v>
      </c>
      <c r="C72" s="8">
        <v>840</v>
      </c>
      <c r="D72" s="9">
        <f t="shared" si="0"/>
        <v>2383.3010000000004</v>
      </c>
      <c r="E72" s="11">
        <f>253.092+259.107+246.175+195.994+155.0386+122.721+147.2216+142.534+145.3922+226.8136+249.482+239.73</f>
        <v>2383.3010000000004</v>
      </c>
      <c r="F72" s="11">
        <v>0</v>
      </c>
      <c r="G72" s="11">
        <v>0</v>
      </c>
      <c r="H72" s="27">
        <v>0</v>
      </c>
    </row>
    <row r="73" spans="1:10" ht="22.5">
      <c r="A73" s="2"/>
      <c r="B73" s="24" t="s">
        <v>39</v>
      </c>
      <c r="C73" s="8">
        <v>850</v>
      </c>
      <c r="D73" s="9">
        <f t="shared" si="0"/>
        <v>0</v>
      </c>
      <c r="E73" s="12"/>
      <c r="F73" s="12"/>
      <c r="G73" s="12"/>
      <c r="H73" s="28"/>
    </row>
    <row r="74" spans="1:10">
      <c r="A74" s="2"/>
      <c r="B74" s="24" t="s">
        <v>35</v>
      </c>
      <c r="C74" s="8">
        <v>860</v>
      </c>
      <c r="D74" s="9">
        <f t="shared" ref="D74:D80" si="1">SUM(E74:H74)</f>
        <v>0</v>
      </c>
      <c r="E74" s="12"/>
      <c r="F74" s="12"/>
      <c r="G74" s="12"/>
      <c r="H74" s="28"/>
    </row>
    <row r="75" spans="1:10">
      <c r="A75" s="2"/>
      <c r="B75" s="24" t="s">
        <v>36</v>
      </c>
      <c r="C75" s="8">
        <v>870</v>
      </c>
      <c r="D75" s="9">
        <f t="shared" si="1"/>
        <v>0</v>
      </c>
      <c r="E75" s="12"/>
      <c r="F75" s="12"/>
      <c r="G75" s="12"/>
      <c r="H75" s="28"/>
    </row>
    <row r="76" spans="1:10">
      <c r="A76" s="2"/>
      <c r="B76" s="24" t="s">
        <v>37</v>
      </c>
      <c r="C76" s="8">
        <v>880</v>
      </c>
      <c r="D76" s="9">
        <f t="shared" si="1"/>
        <v>0</v>
      </c>
      <c r="E76" s="11"/>
      <c r="F76" s="11"/>
      <c r="G76" s="11"/>
      <c r="H76" s="27"/>
    </row>
    <row r="77" spans="1:10">
      <c r="A77" s="2"/>
      <c r="B77" s="24" t="s">
        <v>38</v>
      </c>
      <c r="C77" s="8">
        <v>890</v>
      </c>
      <c r="D77" s="9">
        <f t="shared" si="1"/>
        <v>0</v>
      </c>
      <c r="E77" s="13"/>
      <c r="F77" s="13"/>
      <c r="G77" s="13"/>
      <c r="H77" s="29"/>
    </row>
    <row r="78" spans="1:10">
      <c r="A78" s="2"/>
      <c r="B78" s="24" t="s">
        <v>41</v>
      </c>
      <c r="C78" s="8">
        <v>900</v>
      </c>
      <c r="D78" s="9">
        <f t="shared" si="1"/>
        <v>0</v>
      </c>
      <c r="E78" s="13"/>
      <c r="F78" s="13"/>
      <c r="G78" s="13"/>
      <c r="H78" s="29"/>
    </row>
    <row r="79" spans="1:10">
      <c r="A79" s="2"/>
      <c r="B79" s="24" t="s">
        <v>38</v>
      </c>
      <c r="C79" s="8">
        <v>910</v>
      </c>
      <c r="D79" s="9">
        <f t="shared" si="1"/>
        <v>0</v>
      </c>
      <c r="E79" s="13"/>
      <c r="F79" s="13"/>
      <c r="G79" s="13"/>
      <c r="H79" s="29"/>
    </row>
    <row r="80" spans="1:10" ht="15.75" thickBot="1">
      <c r="A80" s="2"/>
      <c r="B80" s="30" t="s">
        <v>37</v>
      </c>
      <c r="C80" s="31">
        <v>920</v>
      </c>
      <c r="D80" s="32">
        <f t="shared" si="1"/>
        <v>0</v>
      </c>
      <c r="E80" s="33"/>
      <c r="F80" s="33"/>
      <c r="G80" s="33"/>
      <c r="H80" s="34"/>
    </row>
  </sheetData>
  <mergeCells count="9">
    <mergeCell ref="B56:H56"/>
    <mergeCell ref="B67:H67"/>
    <mergeCell ref="B5:B6"/>
    <mergeCell ref="C5:C6"/>
    <mergeCell ref="D5:D6"/>
    <mergeCell ref="E5:H5"/>
    <mergeCell ref="B8:H8"/>
    <mergeCell ref="B30:H30"/>
    <mergeCell ref="B52:H52"/>
  </mergeCells>
  <dataValidations count="1">
    <dataValidation type="decimal" allowBlank="1" showErrorMessage="1" errorTitle="Ошибка" error="Допускается ввод только действительных чисел!" sqref="D68:H80 D57:H66 D53:H55 D31:H51 D9:H29">
      <formula1>-9.99999999999999E+23</formula1>
      <formula2>9.99999999999999E+23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0"/>
  <sheetViews>
    <sheetView tabSelected="1" workbookViewId="0">
      <selection activeCell="N20" sqref="N20"/>
    </sheetView>
  </sheetViews>
  <sheetFormatPr defaultRowHeight="15"/>
  <cols>
    <col min="1" max="1" width="2.28515625" customWidth="1"/>
    <col min="2" max="2" width="40.85546875" customWidth="1"/>
    <col min="3" max="3" width="6.7109375" customWidth="1"/>
    <col min="4" max="8" width="15.7109375" customWidth="1"/>
  </cols>
  <sheetData>
    <row r="1" spans="1:8" ht="15.75" thickBot="1">
      <c r="A1" s="1"/>
      <c r="B1" s="2"/>
      <c r="C1" s="2"/>
      <c r="D1" s="2"/>
      <c r="E1" s="2"/>
      <c r="F1" s="2"/>
      <c r="G1" s="2"/>
      <c r="H1" s="2"/>
    </row>
    <row r="2" spans="1:8">
      <c r="A2" s="1"/>
      <c r="B2" s="14" t="s">
        <v>44</v>
      </c>
      <c r="C2" s="15"/>
      <c r="D2" s="15"/>
      <c r="E2" s="15"/>
      <c r="F2" s="15"/>
      <c r="G2" s="15"/>
      <c r="H2" s="16"/>
    </row>
    <row r="3" spans="1:8">
      <c r="A3" s="1"/>
      <c r="B3" s="17" t="str">
        <f>IF(org="","Не определено",org)</f>
        <v>ООО "Амурская ЛК"</v>
      </c>
      <c r="C3" s="3"/>
      <c r="D3" s="3"/>
      <c r="E3" s="3"/>
      <c r="F3" s="3"/>
      <c r="G3" s="3"/>
      <c r="H3" s="18"/>
    </row>
    <row r="4" spans="1:8">
      <c r="A4" s="1"/>
      <c r="B4" s="19"/>
      <c r="C4" s="4"/>
      <c r="D4" s="4"/>
      <c r="E4" s="4"/>
      <c r="F4" s="4"/>
      <c r="G4" s="4"/>
      <c r="H4" s="20" t="s">
        <v>0</v>
      </c>
    </row>
    <row r="5" spans="1:8">
      <c r="A5" s="2"/>
      <c r="B5" s="45" t="s">
        <v>1</v>
      </c>
      <c r="C5" s="46" t="s">
        <v>2</v>
      </c>
      <c r="D5" s="46" t="s">
        <v>3</v>
      </c>
      <c r="E5" s="46" t="s">
        <v>4</v>
      </c>
      <c r="F5" s="46"/>
      <c r="G5" s="46"/>
      <c r="H5" s="47"/>
    </row>
    <row r="6" spans="1:8">
      <c r="A6" s="2"/>
      <c r="B6" s="45"/>
      <c r="C6" s="46"/>
      <c r="D6" s="46"/>
      <c r="E6" s="5" t="s">
        <v>5</v>
      </c>
      <c r="F6" s="5" t="s">
        <v>6</v>
      </c>
      <c r="G6" s="5" t="s">
        <v>7</v>
      </c>
      <c r="H6" s="21" t="s">
        <v>8</v>
      </c>
    </row>
    <row r="7" spans="1:8">
      <c r="A7" s="1"/>
      <c r="B7" s="22">
        <v>1</v>
      </c>
      <c r="C7" s="6">
        <v>2</v>
      </c>
      <c r="D7" s="6">
        <v>3</v>
      </c>
      <c r="E7" s="6">
        <v>4</v>
      </c>
      <c r="F7" s="6">
        <v>5</v>
      </c>
      <c r="G7" s="6">
        <v>6</v>
      </c>
      <c r="H7" s="23">
        <v>7</v>
      </c>
    </row>
    <row r="8" spans="1:8">
      <c r="A8" s="7"/>
      <c r="B8" s="48" t="s">
        <v>9</v>
      </c>
      <c r="C8" s="49"/>
      <c r="D8" s="49"/>
      <c r="E8" s="49"/>
      <c r="F8" s="49"/>
      <c r="G8" s="49"/>
      <c r="H8" s="50"/>
    </row>
    <row r="9" spans="1:8" ht="22.5">
      <c r="A9" s="7"/>
      <c r="B9" s="24" t="s">
        <v>10</v>
      </c>
      <c r="C9" s="8">
        <v>10</v>
      </c>
      <c r="D9" s="9">
        <f>SUM(E9:H9)</f>
        <v>0</v>
      </c>
      <c r="E9" s="10"/>
      <c r="F9" s="10"/>
      <c r="G9" s="10"/>
      <c r="H9" s="25"/>
    </row>
    <row r="10" spans="1:8">
      <c r="A10" s="7"/>
      <c r="B10" s="24" t="s">
        <v>11</v>
      </c>
      <c r="C10" s="8">
        <v>20</v>
      </c>
      <c r="D10" s="9">
        <f t="shared" ref="D10:D73" si="0">SUM(E10:H10)</f>
        <v>0</v>
      </c>
      <c r="E10" s="10"/>
      <c r="F10" s="10"/>
      <c r="G10" s="10"/>
      <c r="H10" s="25"/>
    </row>
    <row r="11" spans="1:8">
      <c r="A11" s="7"/>
      <c r="B11" s="24" t="s">
        <v>12</v>
      </c>
      <c r="C11" s="8">
        <v>30</v>
      </c>
      <c r="D11" s="9">
        <f t="shared" si="0"/>
        <v>0</v>
      </c>
      <c r="E11" s="10"/>
      <c r="F11" s="10"/>
      <c r="G11" s="10"/>
      <c r="H11" s="25"/>
    </row>
    <row r="12" spans="1:8">
      <c r="A12" s="7"/>
      <c r="B12" s="24" t="s">
        <v>13</v>
      </c>
      <c r="C12" s="8">
        <v>40</v>
      </c>
      <c r="D12" s="9">
        <f t="shared" si="0"/>
        <v>0</v>
      </c>
      <c r="E12" s="10"/>
      <c r="F12" s="10"/>
      <c r="G12" s="10"/>
      <c r="H12" s="25"/>
    </row>
    <row r="13" spans="1:8" ht="22.5">
      <c r="A13" s="7"/>
      <c r="B13" s="24" t="s">
        <v>14</v>
      </c>
      <c r="C13" s="8">
        <v>50</v>
      </c>
      <c r="D13" s="9">
        <f t="shared" si="0"/>
        <v>45240</v>
      </c>
      <c r="E13" s="10">
        <f>E14</f>
        <v>45240</v>
      </c>
      <c r="F13" s="10">
        <v>0</v>
      </c>
      <c r="G13" s="10">
        <v>0</v>
      </c>
      <c r="H13" s="25">
        <v>0</v>
      </c>
    </row>
    <row r="14" spans="1:8">
      <c r="A14" s="7"/>
      <c r="B14" s="24" t="s">
        <v>5</v>
      </c>
      <c r="C14" s="8">
        <v>60</v>
      </c>
      <c r="D14" s="9">
        <f t="shared" si="0"/>
        <v>45240</v>
      </c>
      <c r="E14" s="10">
        <v>45240</v>
      </c>
      <c r="F14" s="10">
        <v>0</v>
      </c>
      <c r="G14" s="10">
        <v>0</v>
      </c>
      <c r="H14" s="25">
        <v>0</v>
      </c>
    </row>
    <row r="15" spans="1:8">
      <c r="A15" s="7"/>
      <c r="B15" s="24" t="s">
        <v>6</v>
      </c>
      <c r="C15" s="8">
        <v>70</v>
      </c>
      <c r="D15" s="9">
        <f t="shared" si="0"/>
        <v>0</v>
      </c>
      <c r="E15" s="10"/>
      <c r="F15" s="10"/>
      <c r="G15" s="10"/>
      <c r="H15" s="25"/>
    </row>
    <row r="16" spans="1:8">
      <c r="A16" s="7"/>
      <c r="B16" s="24" t="s">
        <v>7</v>
      </c>
      <c r="C16" s="8">
        <v>80</v>
      </c>
      <c r="D16" s="9">
        <f t="shared" si="0"/>
        <v>0</v>
      </c>
      <c r="E16" s="10"/>
      <c r="F16" s="10"/>
      <c r="G16" s="10"/>
      <c r="H16" s="25"/>
    </row>
    <row r="17" spans="1:8">
      <c r="A17" s="7"/>
      <c r="B17" s="24" t="s">
        <v>15</v>
      </c>
      <c r="C17" s="8">
        <v>90</v>
      </c>
      <c r="D17" s="9">
        <f t="shared" si="0"/>
        <v>0</v>
      </c>
      <c r="E17" s="10"/>
      <c r="F17" s="10"/>
      <c r="G17" s="10"/>
      <c r="H17" s="25"/>
    </row>
    <row r="18" spans="1:8">
      <c r="A18" s="7"/>
      <c r="B18" s="24" t="s">
        <v>16</v>
      </c>
      <c r="C18" s="8">
        <v>100</v>
      </c>
      <c r="D18" s="9">
        <f t="shared" si="0"/>
        <v>15050</v>
      </c>
      <c r="E18" s="10">
        <f>E19+E20</f>
        <v>9030</v>
      </c>
      <c r="F18" s="10">
        <f>F19+F20</f>
        <v>0</v>
      </c>
      <c r="G18" s="10">
        <f>G19+G20</f>
        <v>6020</v>
      </c>
      <c r="H18" s="25">
        <v>0</v>
      </c>
    </row>
    <row r="19" spans="1:8" ht="22.5">
      <c r="A19" s="7"/>
      <c r="B19" s="24" t="s">
        <v>17</v>
      </c>
      <c r="C19" s="8">
        <v>110</v>
      </c>
      <c r="D19" s="9">
        <f t="shared" si="0"/>
        <v>14403</v>
      </c>
      <c r="E19" s="10">
        <v>9030</v>
      </c>
      <c r="F19" s="10">
        <v>0</v>
      </c>
      <c r="G19" s="10">
        <v>5373</v>
      </c>
      <c r="H19" s="25">
        <v>0</v>
      </c>
    </row>
    <row r="20" spans="1:8">
      <c r="A20" s="7"/>
      <c r="B20" s="24" t="s">
        <v>18</v>
      </c>
      <c r="C20" s="8">
        <v>120</v>
      </c>
      <c r="D20" s="9">
        <f t="shared" si="0"/>
        <v>647</v>
      </c>
      <c r="E20" s="10">
        <v>0</v>
      </c>
      <c r="F20" s="10">
        <v>0</v>
      </c>
      <c r="G20" s="10">
        <v>647</v>
      </c>
      <c r="H20" s="25">
        <v>0</v>
      </c>
    </row>
    <row r="21" spans="1:8" ht="22.5">
      <c r="A21" s="7"/>
      <c r="B21" s="24" t="s">
        <v>19</v>
      </c>
      <c r="C21" s="8">
        <v>130</v>
      </c>
      <c r="D21" s="9">
        <f t="shared" si="0"/>
        <v>0</v>
      </c>
      <c r="E21" s="10"/>
      <c r="F21" s="10"/>
      <c r="G21" s="10"/>
      <c r="H21" s="25"/>
    </row>
    <row r="22" spans="1:8">
      <c r="A22" s="7"/>
      <c r="B22" s="24" t="s">
        <v>20</v>
      </c>
      <c r="C22" s="8">
        <v>140</v>
      </c>
      <c r="D22" s="9">
        <f t="shared" si="0"/>
        <v>0</v>
      </c>
      <c r="E22" s="10"/>
      <c r="F22" s="10"/>
      <c r="G22" s="10"/>
      <c r="H22" s="25"/>
    </row>
    <row r="23" spans="1:8">
      <c r="A23" s="7"/>
      <c r="B23" s="24" t="s">
        <v>21</v>
      </c>
      <c r="C23" s="8">
        <v>150</v>
      </c>
      <c r="D23" s="9">
        <f t="shared" si="0"/>
        <v>0</v>
      </c>
      <c r="E23" s="10"/>
      <c r="F23" s="10"/>
      <c r="G23" s="10"/>
      <c r="H23" s="25"/>
    </row>
    <row r="24" spans="1:8">
      <c r="A24" s="7"/>
      <c r="B24" s="24" t="s">
        <v>22</v>
      </c>
      <c r="C24" s="8">
        <v>160</v>
      </c>
      <c r="D24" s="9">
        <f t="shared" si="0"/>
        <v>0</v>
      </c>
      <c r="E24" s="10"/>
      <c r="F24" s="10"/>
      <c r="G24" s="10"/>
      <c r="H24" s="25"/>
    </row>
    <row r="25" spans="1:8" ht="22.5">
      <c r="A25" s="7"/>
      <c r="B25" s="24" t="s">
        <v>23</v>
      </c>
      <c r="C25" s="8">
        <v>170</v>
      </c>
      <c r="D25" s="9">
        <f t="shared" si="0"/>
        <v>0</v>
      </c>
      <c r="E25" s="10"/>
      <c r="F25" s="10"/>
      <c r="G25" s="10"/>
      <c r="H25" s="25"/>
    </row>
    <row r="26" spans="1:8" ht="22.5">
      <c r="A26" s="7"/>
      <c r="B26" s="24" t="s">
        <v>24</v>
      </c>
      <c r="C26" s="8">
        <v>180</v>
      </c>
      <c r="D26" s="9">
        <f t="shared" si="0"/>
        <v>29130</v>
      </c>
      <c r="E26" s="10">
        <v>29130</v>
      </c>
      <c r="F26" s="10">
        <v>0</v>
      </c>
      <c r="G26" s="10">
        <v>0</v>
      </c>
      <c r="H26" s="25">
        <v>0</v>
      </c>
    </row>
    <row r="27" spans="1:8">
      <c r="A27" s="7"/>
      <c r="B27" s="24" t="s">
        <v>25</v>
      </c>
      <c r="C27" s="8">
        <v>190</v>
      </c>
      <c r="D27" s="9">
        <f t="shared" si="0"/>
        <v>1060</v>
      </c>
      <c r="E27" s="10">
        <v>1060</v>
      </c>
      <c r="F27" s="10">
        <v>0</v>
      </c>
      <c r="G27" s="10">
        <v>0</v>
      </c>
      <c r="H27" s="25">
        <v>0</v>
      </c>
    </row>
    <row r="28" spans="1:8">
      <c r="A28" s="7"/>
      <c r="B28" s="24" t="s">
        <v>26</v>
      </c>
      <c r="C28" s="8">
        <v>200</v>
      </c>
      <c r="D28" s="9">
        <f t="shared" si="0"/>
        <v>0</v>
      </c>
      <c r="E28" s="10">
        <v>0</v>
      </c>
      <c r="F28" s="10">
        <v>0</v>
      </c>
      <c r="G28" s="10">
        <v>0</v>
      </c>
      <c r="H28" s="25">
        <v>0</v>
      </c>
    </row>
    <row r="29" spans="1:8">
      <c r="A29" s="7"/>
      <c r="B29" s="24" t="s">
        <v>27</v>
      </c>
      <c r="C29" s="8">
        <v>210</v>
      </c>
      <c r="D29" s="9">
        <f t="shared" si="0"/>
        <v>0</v>
      </c>
      <c r="E29" s="9">
        <f>(E9+E13+E25)-(E18+E23+E24+E26+E27)</f>
        <v>6020</v>
      </c>
      <c r="F29" s="9">
        <f>(F9+F13+F25)-(F18+F23+F24+F26+F27)</f>
        <v>0</v>
      </c>
      <c r="G29" s="9">
        <f>(G9+G13+G25)-(G18+G23+G24+G26+G27)</f>
        <v>-6020</v>
      </c>
      <c r="H29" s="26">
        <f>(H9+H13+H25)-(H18+H23+H24+H26+H27)</f>
        <v>0</v>
      </c>
    </row>
    <row r="30" spans="1:8">
      <c r="A30" s="7"/>
      <c r="B30" s="48" t="s">
        <v>28</v>
      </c>
      <c r="C30" s="49"/>
      <c r="D30" s="49"/>
      <c r="E30" s="49"/>
      <c r="F30" s="49"/>
      <c r="G30" s="49"/>
      <c r="H30" s="50"/>
    </row>
    <row r="31" spans="1:8" ht="22.5">
      <c r="A31" s="7"/>
      <c r="B31" s="24" t="s">
        <v>10</v>
      </c>
      <c r="C31" s="8">
        <v>300</v>
      </c>
      <c r="D31" s="9">
        <f t="shared" si="0"/>
        <v>0</v>
      </c>
      <c r="E31" s="10"/>
      <c r="F31" s="10"/>
      <c r="G31" s="10"/>
      <c r="H31" s="25"/>
    </row>
    <row r="32" spans="1:8">
      <c r="A32" s="7"/>
      <c r="B32" s="24" t="s">
        <v>11</v>
      </c>
      <c r="C32" s="8">
        <v>310</v>
      </c>
      <c r="D32" s="9">
        <f t="shared" si="0"/>
        <v>0</v>
      </c>
      <c r="E32" s="10"/>
      <c r="F32" s="10"/>
      <c r="G32" s="10"/>
      <c r="H32" s="25"/>
    </row>
    <row r="33" spans="1:8">
      <c r="A33" s="7"/>
      <c r="B33" s="24" t="s">
        <v>12</v>
      </c>
      <c r="C33" s="8">
        <v>320</v>
      </c>
      <c r="D33" s="9">
        <f t="shared" si="0"/>
        <v>0</v>
      </c>
      <c r="E33" s="10"/>
      <c r="F33" s="10"/>
      <c r="G33" s="10"/>
      <c r="H33" s="25"/>
    </row>
    <row r="34" spans="1:8">
      <c r="A34" s="7"/>
      <c r="B34" s="24" t="s">
        <v>13</v>
      </c>
      <c r="C34" s="8">
        <v>330</v>
      </c>
      <c r="D34" s="9">
        <f t="shared" si="0"/>
        <v>0</v>
      </c>
      <c r="E34" s="10"/>
      <c r="F34" s="10"/>
      <c r="G34" s="10"/>
      <c r="H34" s="25"/>
    </row>
    <row r="35" spans="1:8" ht="22.5">
      <c r="A35" s="7"/>
      <c r="B35" s="24" t="s">
        <v>14</v>
      </c>
      <c r="C35" s="8">
        <v>340</v>
      </c>
      <c r="D35" s="9">
        <f t="shared" si="0"/>
        <v>7.5305</v>
      </c>
      <c r="E35" s="10">
        <f>E36</f>
        <v>7.5305</v>
      </c>
      <c r="F35" s="10">
        <v>0</v>
      </c>
      <c r="G35" s="10">
        <v>0</v>
      </c>
      <c r="H35" s="25">
        <v>0</v>
      </c>
    </row>
    <row r="36" spans="1:8">
      <c r="A36" s="7"/>
      <c r="B36" s="24" t="s">
        <v>5</v>
      </c>
      <c r="C36" s="8">
        <v>350</v>
      </c>
      <c r="D36" s="9">
        <f t="shared" si="0"/>
        <v>7.5305</v>
      </c>
      <c r="E36" s="10">
        <v>7.5305</v>
      </c>
      <c r="F36" s="10">
        <v>0</v>
      </c>
      <c r="G36" s="10">
        <v>0</v>
      </c>
      <c r="H36" s="25">
        <v>0</v>
      </c>
    </row>
    <row r="37" spans="1:8">
      <c r="A37" s="7"/>
      <c r="B37" s="24" t="s">
        <v>6</v>
      </c>
      <c r="C37" s="8">
        <v>360</v>
      </c>
      <c r="D37" s="9">
        <f t="shared" si="0"/>
        <v>0</v>
      </c>
      <c r="E37" s="10"/>
      <c r="F37" s="10"/>
      <c r="G37" s="10"/>
      <c r="H37" s="25"/>
    </row>
    <row r="38" spans="1:8">
      <c r="A38" s="7"/>
      <c r="B38" s="24" t="s">
        <v>7</v>
      </c>
      <c r="C38" s="8">
        <v>370</v>
      </c>
      <c r="D38" s="9">
        <f t="shared" si="0"/>
        <v>0</v>
      </c>
      <c r="E38" s="10"/>
      <c r="F38" s="10"/>
      <c r="G38" s="10"/>
      <c r="H38" s="25"/>
    </row>
    <row r="39" spans="1:8">
      <c r="A39" s="7"/>
      <c r="B39" s="24" t="s">
        <v>15</v>
      </c>
      <c r="C39" s="8">
        <v>380</v>
      </c>
      <c r="D39" s="9">
        <f t="shared" si="0"/>
        <v>0</v>
      </c>
      <c r="E39" s="10"/>
      <c r="F39" s="10"/>
      <c r="G39" s="10"/>
      <c r="H39" s="25"/>
    </row>
    <row r="40" spans="1:8">
      <c r="A40" s="7"/>
      <c r="B40" s="24" t="s">
        <v>16</v>
      </c>
      <c r="C40" s="8">
        <v>390</v>
      </c>
      <c r="D40" s="9">
        <f t="shared" si="0"/>
        <v>4.3446999999999996</v>
      </c>
      <c r="E40" s="10">
        <f>E41</f>
        <v>2.1674000000000002</v>
      </c>
      <c r="F40" s="10">
        <v>0</v>
      </c>
      <c r="G40" s="10">
        <f>G42+G41</f>
        <v>2.1772999999999998</v>
      </c>
      <c r="H40" s="25">
        <v>0</v>
      </c>
    </row>
    <row r="41" spans="1:8" ht="22.5">
      <c r="A41" s="7"/>
      <c r="B41" s="24" t="s">
        <v>17</v>
      </c>
      <c r="C41" s="8">
        <v>400</v>
      </c>
      <c r="D41" s="9">
        <f t="shared" si="0"/>
        <v>3.7679</v>
      </c>
      <c r="E41" s="10">
        <v>2.1674000000000002</v>
      </c>
      <c r="F41" s="10">
        <v>0</v>
      </c>
      <c r="G41" s="10">
        <v>1.6005</v>
      </c>
      <c r="H41" s="25">
        <v>0</v>
      </c>
    </row>
    <row r="42" spans="1:8">
      <c r="A42" s="7"/>
      <c r="B42" s="24" t="s">
        <v>18</v>
      </c>
      <c r="C42" s="8">
        <v>410</v>
      </c>
      <c r="D42" s="9">
        <f t="shared" si="0"/>
        <v>0.57679999999999998</v>
      </c>
      <c r="E42" s="10">
        <v>0</v>
      </c>
      <c r="F42" s="10">
        <v>0</v>
      </c>
      <c r="G42" s="10">
        <v>0.57679999999999998</v>
      </c>
      <c r="H42" s="25">
        <v>0</v>
      </c>
    </row>
    <row r="43" spans="1:8">
      <c r="A43" s="7"/>
      <c r="B43" s="24" t="s">
        <v>29</v>
      </c>
      <c r="C43" s="8">
        <v>420</v>
      </c>
      <c r="D43" s="9">
        <f t="shared" si="0"/>
        <v>0</v>
      </c>
      <c r="E43" s="10"/>
      <c r="F43" s="10"/>
      <c r="G43" s="10"/>
      <c r="H43" s="25"/>
    </row>
    <row r="44" spans="1:8">
      <c r="A44" s="7"/>
      <c r="B44" s="24" t="s">
        <v>20</v>
      </c>
      <c r="C44" s="8">
        <v>430</v>
      </c>
      <c r="D44" s="9">
        <f t="shared" si="0"/>
        <v>0</v>
      </c>
      <c r="E44" s="10"/>
      <c r="F44" s="10"/>
      <c r="G44" s="10"/>
      <c r="H44" s="25"/>
    </row>
    <row r="45" spans="1:8">
      <c r="A45" s="7"/>
      <c r="B45" s="24" t="s">
        <v>21</v>
      </c>
      <c r="C45" s="8">
        <v>440</v>
      </c>
      <c r="D45" s="9">
        <f t="shared" si="0"/>
        <v>0</v>
      </c>
      <c r="E45" s="10"/>
      <c r="F45" s="10"/>
      <c r="G45" s="10"/>
      <c r="H45" s="25"/>
    </row>
    <row r="46" spans="1:8">
      <c r="A46" s="7"/>
      <c r="B46" s="24" t="s">
        <v>22</v>
      </c>
      <c r="C46" s="8">
        <v>450</v>
      </c>
      <c r="D46" s="9">
        <f t="shared" si="0"/>
        <v>0</v>
      </c>
      <c r="E46" s="10"/>
      <c r="F46" s="10"/>
      <c r="G46" s="10"/>
      <c r="H46" s="25"/>
    </row>
    <row r="47" spans="1:8" ht="22.5">
      <c r="A47" s="7"/>
      <c r="B47" s="24" t="s">
        <v>23</v>
      </c>
      <c r="C47" s="8">
        <v>460</v>
      </c>
      <c r="D47" s="9">
        <f t="shared" si="0"/>
        <v>0</v>
      </c>
      <c r="E47" s="10"/>
      <c r="F47" s="10"/>
      <c r="G47" s="10"/>
      <c r="H47" s="25"/>
    </row>
    <row r="48" spans="1:8" ht="22.5">
      <c r="A48" s="7"/>
      <c r="B48" s="24" t="s">
        <v>24</v>
      </c>
      <c r="C48" s="8">
        <v>470</v>
      </c>
      <c r="D48" s="9">
        <f t="shared" si="0"/>
        <v>2.92</v>
      </c>
      <c r="E48" s="10">
        <v>2.92</v>
      </c>
      <c r="F48" s="10">
        <v>0</v>
      </c>
      <c r="G48" s="10">
        <v>0</v>
      </c>
      <c r="H48" s="25">
        <v>0</v>
      </c>
    </row>
    <row r="49" spans="1:8">
      <c r="A49" s="7"/>
      <c r="B49" s="24" t="s">
        <v>25</v>
      </c>
      <c r="C49" s="8">
        <v>480</v>
      </c>
      <c r="D49" s="9">
        <f t="shared" si="0"/>
        <v>0.26579999999999998</v>
      </c>
      <c r="E49" s="10">
        <v>0.26579999999999998</v>
      </c>
      <c r="F49" s="10">
        <v>0</v>
      </c>
      <c r="G49" s="10">
        <v>0</v>
      </c>
      <c r="H49" s="25">
        <v>0</v>
      </c>
    </row>
    <row r="50" spans="1:8">
      <c r="A50" s="7"/>
      <c r="B50" s="24" t="s">
        <v>26</v>
      </c>
      <c r="C50" s="8">
        <v>490</v>
      </c>
      <c r="D50" s="9">
        <f t="shared" si="0"/>
        <v>0</v>
      </c>
      <c r="E50" s="10">
        <v>0</v>
      </c>
      <c r="F50" s="10">
        <v>0</v>
      </c>
      <c r="G50" s="10">
        <v>0</v>
      </c>
      <c r="H50" s="25">
        <v>0</v>
      </c>
    </row>
    <row r="51" spans="1:8">
      <c r="A51" s="7"/>
      <c r="B51" s="24" t="s">
        <v>27</v>
      </c>
      <c r="C51" s="8">
        <v>500</v>
      </c>
      <c r="D51" s="9">
        <f t="shared" si="0"/>
        <v>0</v>
      </c>
      <c r="E51" s="9">
        <f>(E31+E35+E47)-(E40+E45+E46+E48+E49)</f>
        <v>2.1772999999999998</v>
      </c>
      <c r="F51" s="9">
        <f>(F31+F35+F47)-(F40+F45+F46+F48+F49)</f>
        <v>0</v>
      </c>
      <c r="G51" s="9">
        <f>(G31+G35+G47)-(G40+G45+G46+G48+G49)</f>
        <v>-2.1772999999999998</v>
      </c>
      <c r="H51" s="26">
        <f>(H31+H35+H47)-(H40+H45+H46+H48+H49)</f>
        <v>0</v>
      </c>
    </row>
    <row r="52" spans="1:8">
      <c r="A52" s="7"/>
      <c r="B52" s="48" t="s">
        <v>28</v>
      </c>
      <c r="C52" s="49"/>
      <c r="D52" s="49"/>
      <c r="E52" s="49"/>
      <c r="F52" s="49"/>
      <c r="G52" s="49"/>
      <c r="H52" s="50"/>
    </row>
    <row r="53" spans="1:8">
      <c r="A53" s="7"/>
      <c r="B53" s="24" t="s">
        <v>30</v>
      </c>
      <c r="C53" s="8">
        <v>600</v>
      </c>
      <c r="D53" s="9">
        <f t="shared" si="0"/>
        <v>2.92</v>
      </c>
      <c r="E53" s="10">
        <v>2.92</v>
      </c>
      <c r="F53" s="10">
        <v>0</v>
      </c>
      <c r="G53" s="10">
        <v>0</v>
      </c>
      <c r="H53" s="25">
        <v>0</v>
      </c>
    </row>
    <row r="54" spans="1:8">
      <c r="A54" s="7"/>
      <c r="B54" s="24" t="s">
        <v>31</v>
      </c>
      <c r="C54" s="8">
        <v>610</v>
      </c>
      <c r="D54" s="9">
        <f t="shared" si="0"/>
        <v>6.758</v>
      </c>
      <c r="E54" s="10">
        <v>6.758</v>
      </c>
      <c r="F54" s="10">
        <v>0</v>
      </c>
      <c r="G54" s="10">
        <v>0</v>
      </c>
      <c r="H54" s="25">
        <v>0</v>
      </c>
    </row>
    <row r="55" spans="1:8">
      <c r="A55" s="7"/>
      <c r="B55" s="24" t="s">
        <v>32</v>
      </c>
      <c r="C55" s="8">
        <v>620</v>
      </c>
      <c r="D55" s="9">
        <f t="shared" si="0"/>
        <v>3.8380000000000001</v>
      </c>
      <c r="E55" s="10">
        <v>3.8380000000000001</v>
      </c>
      <c r="F55" s="10">
        <v>0</v>
      </c>
      <c r="G55" s="10">
        <v>0</v>
      </c>
      <c r="H55" s="25">
        <v>0</v>
      </c>
    </row>
    <row r="56" spans="1:8">
      <c r="A56" s="7"/>
      <c r="B56" s="48" t="s">
        <v>33</v>
      </c>
      <c r="C56" s="49"/>
      <c r="D56" s="49"/>
      <c r="E56" s="49"/>
      <c r="F56" s="49"/>
      <c r="G56" s="49"/>
      <c r="H56" s="50"/>
    </row>
    <row r="57" spans="1:8" ht="22.5">
      <c r="A57" s="7"/>
      <c r="B57" s="24" t="s">
        <v>34</v>
      </c>
      <c r="C57" s="8">
        <v>700</v>
      </c>
      <c r="D57" s="9">
        <f t="shared" si="0"/>
        <v>15050</v>
      </c>
      <c r="E57" s="10">
        <f>E18</f>
        <v>9030</v>
      </c>
      <c r="F57" s="10">
        <f>F18</f>
        <v>0</v>
      </c>
      <c r="G57" s="10">
        <f>G18</f>
        <v>6020</v>
      </c>
      <c r="H57" s="25">
        <f>H18</f>
        <v>0</v>
      </c>
    </row>
    <row r="58" spans="1:8">
      <c r="A58" s="2"/>
      <c r="B58" s="24" t="s">
        <v>35</v>
      </c>
      <c r="C58" s="8">
        <v>710</v>
      </c>
      <c r="D58" s="9">
        <f t="shared" si="0"/>
        <v>0</v>
      </c>
      <c r="E58" s="11"/>
      <c r="F58" s="11"/>
      <c r="G58" s="11"/>
      <c r="H58" s="27"/>
    </row>
    <row r="59" spans="1:8">
      <c r="A59" s="2"/>
      <c r="B59" s="24" t="s">
        <v>36</v>
      </c>
      <c r="C59" s="8">
        <v>720</v>
      </c>
      <c r="D59" s="9">
        <f t="shared" si="0"/>
        <v>0</v>
      </c>
      <c r="E59" s="11"/>
      <c r="F59" s="11"/>
      <c r="G59" s="11"/>
      <c r="H59" s="27"/>
    </row>
    <row r="60" spans="1:8">
      <c r="A60" s="2"/>
      <c r="B60" s="24" t="s">
        <v>37</v>
      </c>
      <c r="C60" s="8">
        <v>730</v>
      </c>
      <c r="D60" s="9">
        <f t="shared" si="0"/>
        <v>0</v>
      </c>
      <c r="E60" s="11"/>
      <c r="F60" s="11"/>
      <c r="G60" s="11"/>
      <c r="H60" s="27"/>
    </row>
    <row r="61" spans="1:8">
      <c r="A61" s="2"/>
      <c r="B61" s="24" t="s">
        <v>38</v>
      </c>
      <c r="C61" s="8">
        <v>740</v>
      </c>
      <c r="D61" s="9">
        <f t="shared" si="0"/>
        <v>0</v>
      </c>
      <c r="E61" s="11"/>
      <c r="F61" s="11"/>
      <c r="G61" s="11"/>
      <c r="H61" s="27"/>
    </row>
    <row r="62" spans="1:8" ht="22.5">
      <c r="A62" s="2"/>
      <c r="B62" s="24" t="s">
        <v>39</v>
      </c>
      <c r="C62" s="8">
        <v>750</v>
      </c>
      <c r="D62" s="9">
        <f t="shared" si="0"/>
        <v>0</v>
      </c>
      <c r="E62" s="11"/>
      <c r="F62" s="11"/>
      <c r="G62" s="11"/>
      <c r="H62" s="27"/>
    </row>
    <row r="63" spans="1:8">
      <c r="A63" s="2"/>
      <c r="B63" s="24" t="s">
        <v>35</v>
      </c>
      <c r="C63" s="8">
        <v>760</v>
      </c>
      <c r="D63" s="9">
        <f t="shared" si="0"/>
        <v>0</v>
      </c>
      <c r="E63" s="11"/>
      <c r="F63" s="11"/>
      <c r="G63" s="11"/>
      <c r="H63" s="27"/>
    </row>
    <row r="64" spans="1:8">
      <c r="A64" s="2"/>
      <c r="B64" s="24" t="s">
        <v>36</v>
      </c>
      <c r="C64" s="8">
        <v>770</v>
      </c>
      <c r="D64" s="9">
        <f t="shared" si="0"/>
        <v>0</v>
      </c>
      <c r="E64" s="11"/>
      <c r="F64" s="11"/>
      <c r="G64" s="11"/>
      <c r="H64" s="27"/>
    </row>
    <row r="65" spans="1:10">
      <c r="A65" s="2"/>
      <c r="B65" s="24" t="s">
        <v>37</v>
      </c>
      <c r="C65" s="8">
        <v>780</v>
      </c>
      <c r="D65" s="9">
        <f t="shared" si="0"/>
        <v>0</v>
      </c>
      <c r="E65" s="11"/>
      <c r="F65" s="11"/>
      <c r="G65" s="11"/>
      <c r="H65" s="27"/>
    </row>
    <row r="66" spans="1:10">
      <c r="A66" s="2"/>
      <c r="B66" s="24" t="s">
        <v>38</v>
      </c>
      <c r="C66" s="8">
        <v>790</v>
      </c>
      <c r="D66" s="9">
        <f t="shared" si="0"/>
        <v>0</v>
      </c>
      <c r="E66" s="11"/>
      <c r="F66" s="11"/>
      <c r="G66" s="11"/>
      <c r="H66" s="27"/>
    </row>
    <row r="67" spans="1:10">
      <c r="A67" s="2"/>
      <c r="B67" s="48" t="s">
        <v>40</v>
      </c>
      <c r="C67" s="49"/>
      <c r="D67" s="49"/>
      <c r="E67" s="49"/>
      <c r="F67" s="49"/>
      <c r="G67" s="49"/>
      <c r="H67" s="50"/>
    </row>
    <row r="68" spans="1:10" ht="22.5">
      <c r="A68" s="2"/>
      <c r="B68" s="24" t="s">
        <v>34</v>
      </c>
      <c r="C68" s="8">
        <v>800</v>
      </c>
      <c r="D68" s="9">
        <f t="shared" si="0"/>
        <v>9515.86</v>
      </c>
      <c r="E68" s="11">
        <f>E71+E72</f>
        <v>9515.86</v>
      </c>
      <c r="F68" s="11">
        <v>0</v>
      </c>
      <c r="G68" s="11">
        <v>0</v>
      </c>
      <c r="H68" s="27">
        <v>0</v>
      </c>
      <c r="J68" t="s">
        <v>43</v>
      </c>
    </row>
    <row r="69" spans="1:10">
      <c r="A69" s="2"/>
      <c r="B69" s="24" t="s">
        <v>35</v>
      </c>
      <c r="C69" s="8">
        <v>810</v>
      </c>
      <c r="D69" s="9">
        <f t="shared" si="0"/>
        <v>0</v>
      </c>
      <c r="E69" s="11"/>
      <c r="F69" s="11"/>
      <c r="G69" s="11"/>
      <c r="H69" s="27"/>
    </row>
    <row r="70" spans="1:10">
      <c r="A70" s="2"/>
      <c r="B70" s="24" t="s">
        <v>36</v>
      </c>
      <c r="C70" s="8">
        <v>820</v>
      </c>
      <c r="D70" s="9">
        <f t="shared" si="0"/>
        <v>0</v>
      </c>
      <c r="E70" s="11"/>
      <c r="F70" s="11"/>
      <c r="G70" s="11"/>
      <c r="H70" s="27"/>
    </row>
    <row r="71" spans="1:10">
      <c r="A71" s="2"/>
      <c r="B71" s="24" t="s">
        <v>37</v>
      </c>
      <c r="C71" s="8">
        <v>830</v>
      </c>
      <c r="D71" s="9">
        <f t="shared" si="0"/>
        <v>7219.26</v>
      </c>
      <c r="E71" s="11">
        <v>7219.26</v>
      </c>
      <c r="F71" s="11">
        <v>0</v>
      </c>
      <c r="G71" s="11">
        <v>0</v>
      </c>
      <c r="H71" s="27">
        <v>0</v>
      </c>
    </row>
    <row r="72" spans="1:10">
      <c r="A72" s="2"/>
      <c r="B72" s="24" t="s">
        <v>38</v>
      </c>
      <c r="C72" s="8">
        <v>840</v>
      </c>
      <c r="D72" s="9">
        <f t="shared" si="0"/>
        <v>2296.6</v>
      </c>
      <c r="E72" s="11">
        <v>2296.6</v>
      </c>
      <c r="F72" s="11">
        <v>0</v>
      </c>
      <c r="G72" s="11">
        <v>0</v>
      </c>
      <c r="H72" s="27">
        <v>0</v>
      </c>
    </row>
    <row r="73" spans="1:10" ht="22.5">
      <c r="A73" s="2"/>
      <c r="B73" s="24" t="s">
        <v>39</v>
      </c>
      <c r="C73" s="8">
        <v>850</v>
      </c>
      <c r="D73" s="9">
        <f t="shared" si="0"/>
        <v>0</v>
      </c>
      <c r="E73" s="12"/>
      <c r="F73" s="12"/>
      <c r="G73" s="12"/>
      <c r="H73" s="28"/>
    </row>
    <row r="74" spans="1:10">
      <c r="A74" s="2"/>
      <c r="B74" s="24" t="s">
        <v>35</v>
      </c>
      <c r="C74" s="8">
        <v>860</v>
      </c>
      <c r="D74" s="9">
        <f t="shared" ref="D74:D80" si="1">SUM(E74:H74)</f>
        <v>0</v>
      </c>
      <c r="E74" s="12"/>
      <c r="F74" s="12"/>
      <c r="G74" s="12"/>
      <c r="H74" s="28"/>
    </row>
    <row r="75" spans="1:10">
      <c r="A75" s="2"/>
      <c r="B75" s="24" t="s">
        <v>36</v>
      </c>
      <c r="C75" s="8">
        <v>870</v>
      </c>
      <c r="D75" s="9">
        <f t="shared" si="1"/>
        <v>0</v>
      </c>
      <c r="E75" s="12"/>
      <c r="F75" s="12"/>
      <c r="G75" s="12"/>
      <c r="H75" s="28"/>
    </row>
    <row r="76" spans="1:10">
      <c r="A76" s="2"/>
      <c r="B76" s="24" t="s">
        <v>37</v>
      </c>
      <c r="C76" s="8">
        <v>880</v>
      </c>
      <c r="D76" s="9">
        <f t="shared" si="1"/>
        <v>0</v>
      </c>
      <c r="E76" s="11"/>
      <c r="F76" s="11"/>
      <c r="G76" s="11"/>
      <c r="H76" s="27"/>
    </row>
    <row r="77" spans="1:10">
      <c r="A77" s="2"/>
      <c r="B77" s="24" t="s">
        <v>38</v>
      </c>
      <c r="C77" s="8">
        <v>890</v>
      </c>
      <c r="D77" s="9">
        <f t="shared" si="1"/>
        <v>0</v>
      </c>
      <c r="E77" s="13"/>
      <c r="F77" s="13"/>
      <c r="G77" s="13"/>
      <c r="H77" s="29"/>
    </row>
    <row r="78" spans="1:10">
      <c r="A78" s="2"/>
      <c r="B78" s="24" t="s">
        <v>41</v>
      </c>
      <c r="C78" s="8">
        <v>900</v>
      </c>
      <c r="D78" s="9">
        <f t="shared" si="1"/>
        <v>0</v>
      </c>
      <c r="E78" s="13"/>
      <c r="F78" s="13"/>
      <c r="G78" s="13"/>
      <c r="H78" s="29"/>
    </row>
    <row r="79" spans="1:10">
      <c r="A79" s="2"/>
      <c r="B79" s="24" t="s">
        <v>38</v>
      </c>
      <c r="C79" s="8">
        <v>910</v>
      </c>
      <c r="D79" s="9">
        <f t="shared" si="1"/>
        <v>0</v>
      </c>
      <c r="E79" s="13"/>
      <c r="F79" s="13"/>
      <c r="G79" s="13"/>
      <c r="H79" s="29"/>
    </row>
    <row r="80" spans="1:10" ht="15.75" thickBot="1">
      <c r="A80" s="2"/>
      <c r="B80" s="30" t="s">
        <v>37</v>
      </c>
      <c r="C80" s="31">
        <v>920</v>
      </c>
      <c r="D80" s="32">
        <f t="shared" si="1"/>
        <v>0</v>
      </c>
      <c r="E80" s="33"/>
      <c r="F80" s="33"/>
      <c r="G80" s="33"/>
      <c r="H80" s="34"/>
    </row>
  </sheetData>
  <mergeCells count="9">
    <mergeCell ref="B52:H52"/>
    <mergeCell ref="B56:H56"/>
    <mergeCell ref="B67:H67"/>
    <mergeCell ref="B5:B6"/>
    <mergeCell ref="C5:C6"/>
    <mergeCell ref="D5:D6"/>
    <mergeCell ref="E5:H5"/>
    <mergeCell ref="B8:H8"/>
    <mergeCell ref="B30:H30"/>
  </mergeCells>
  <dataValidations count="1">
    <dataValidation type="decimal" allowBlank="1" showErrorMessage="1" errorTitle="Ошибка" error="Допускается ввод только действительных чисел!" sqref="D68:H80 D57:H66 D53:H55 D31:H51 D9:H29">
      <formula1>-9.99999999999999E+23</formula1>
      <formula2>9.99999999999999E+23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факт 2014</vt:lpstr>
      <vt:lpstr>план 2015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2015-05-19T05:44:50Z</dcterms:modified>
</cp:coreProperties>
</file>